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drawings/drawing2.xml" ContentType="application/vnd.openxmlformats-officedocument.drawing+xml"/>
  <Override PartName="/xl/embeddings/oleObject2.bin" ContentType="application/vnd.openxmlformats-officedocument.oleObject"/>
  <Override PartName="/xl/drawings/drawing3.xml" ContentType="application/vnd.openxmlformats-officedocument.drawing+xml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drawings/drawing4.xml" ContentType="application/vnd.openxmlformats-officedocument.drawing+xml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-120" yWindow="-120" windowWidth="29040" windowHeight="15840" tabRatio="744" firstSheet="5" activeTab="5"/>
  </bookViews>
  <sheets>
    <sheet name="Resume" sheetId="1" r:id="rId1"/>
    <sheet name="Capital-to-Output" sheetId="17" r:id="rId2"/>
    <sheet name="K &amp; L - Income Share" sheetId="25" r:id="rId3"/>
    <sheet name="Investment-to-Output" sheetId="29" r:id="rId4"/>
    <sheet name="Time Use" sheetId="30" r:id="rId5"/>
    <sheet name="Duration - Life" sheetId="32" r:id="rId6"/>
    <sheet name="Old-to-Young Intergenerational" sheetId="34" r:id="rId7"/>
    <sheet name="Government Finances" sheetId="35" r:id="rId8"/>
    <sheet name="Income &amp; Wealth - EFF &amp; HFCS" sheetId="16" r:id="rId9"/>
    <sheet name="DATA --&gt;" sheetId="28" r:id="rId10"/>
    <sheet name="GDP" sheetId="18" r:id="rId11"/>
    <sheet name="GDP deflator" sheetId="20" r:id="rId12"/>
    <sheet name="Population" sheetId="33" r:id="rId13"/>
    <sheet name="Working Life" sheetId="31" r:id="rId14"/>
    <sheet name="National Accounts" sheetId="13" r:id="rId15"/>
    <sheet name="EU KLEMS - VA" sheetId="26" r:id="rId16"/>
    <sheet name="EU KLEMS - COMP" sheetId="27" r:id="rId17"/>
    <sheet name="Total Tax Revenues" sheetId="14" r:id="rId18"/>
    <sheet name="SS Contributions" sheetId="15" r:id="rId19"/>
  </sheets>
  <definedNames>
    <definedName name="_xlnm._FilterDatabase" localSheetId="8" hidden="1">'Income &amp; Wealth - EFF &amp; HFCS'!$B$6:$H$34</definedName>
    <definedName name="_xlnm._FilterDatabase" localSheetId="0" hidden="1">Resume!$B$5:$J$41</definedName>
    <definedName name="_xlnm._FilterDatabase" localSheetId="18" hidden="1">'SS Contributions'!$A$1:$H$664</definedName>
    <definedName name="_xlnm._FilterDatabase" localSheetId="17" hidden="1">'Total Tax Revenues'!$A$1:$H$702</definedName>
    <definedName name="_xlnm.Print_Area" localSheetId="14">'National Accounts'!$B$1:$AQ$59</definedName>
    <definedName name="CAP_GFCF">#REF!</definedName>
    <definedName name="CAP_QI">#REF!</definedName>
    <definedName name="CAPIT_QI">#REF!</definedName>
    <definedName name="CAPNIT_QI">#REF!</definedName>
    <definedName name="VA">#REF!</definedName>
    <definedName name="VAConH">#REF!</definedName>
    <definedName name="VAConKIT">#REF!</definedName>
    <definedName name="VAConKNIT">#REF!</definedName>
    <definedName name="VAConL">#REF!</definedName>
    <definedName name="VAConLC">#REF!</definedName>
    <definedName name="VAConTFP">#REF!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E18" i="17" l="1"/>
  <c r="J32" i="1" l="1"/>
  <c r="J30" i="1"/>
  <c r="J29" i="1"/>
  <c r="J28" i="1"/>
  <c r="J27" i="1"/>
  <c r="J25" i="1"/>
  <c r="J24" i="1"/>
  <c r="J8" i="1"/>
  <c r="J40" i="1" l="1"/>
  <c r="J39" i="1"/>
  <c r="J38" i="1"/>
  <c r="J37" i="1"/>
  <c r="J35" i="1"/>
  <c r="J34" i="1"/>
  <c r="J33" i="1"/>
  <c r="J23" i="1"/>
  <c r="E50" i="16"/>
  <c r="E43" i="16"/>
  <c r="D6" i="35"/>
  <c r="D5" i="35"/>
  <c r="D8" i="34"/>
  <c r="E26" i="32"/>
  <c r="E27" i="32"/>
  <c r="E18" i="32"/>
  <c r="E19" i="32"/>
  <c r="E20" i="32"/>
  <c r="E21" i="32"/>
  <c r="E22" i="32"/>
  <c r="E17" i="32"/>
  <c r="D6" i="29"/>
  <c r="D5" i="29"/>
  <c r="D6" i="25"/>
  <c r="D5" i="25"/>
  <c r="E17" i="17"/>
  <c r="E14" i="17"/>
  <c r="E7" i="17"/>
  <c r="E13" i="17" s="1"/>
  <c r="E8" i="17"/>
  <c r="E9" i="17"/>
  <c r="E10" i="17" s="1"/>
  <c r="E12" i="17" l="1"/>
  <c r="E11" i="17" s="1"/>
  <c r="J19" i="1"/>
  <c r="J18" i="1"/>
  <c r="J20" i="1"/>
  <c r="J17" i="1"/>
  <c r="D7" i="35"/>
  <c r="J12" i="1"/>
  <c r="J11" i="1"/>
  <c r="J13" i="1"/>
  <c r="F13" i="1" s="1"/>
  <c r="E25" i="32"/>
  <c r="E24" i="32"/>
  <c r="E23" i="32"/>
  <c r="E15" i="17"/>
  <c r="J10" i="1"/>
  <c r="D8" i="30"/>
  <c r="D6" i="30"/>
  <c r="J14" i="1" l="1"/>
  <c r="F14" i="1" s="1"/>
  <c r="D7" i="25"/>
  <c r="D8" i="25" s="1"/>
  <c r="J15" i="1" s="1"/>
  <c r="F15" i="1" s="1"/>
  <c r="J16" i="1"/>
  <c r="E33" i="16"/>
  <c r="E30" i="16"/>
  <c r="E29" i="16"/>
  <c r="E25" i="16"/>
  <c r="E24" i="16"/>
  <c r="E23" i="16"/>
  <c r="E22" i="16"/>
  <c r="E20" i="16"/>
  <c r="E19" i="16"/>
  <c r="E18" i="16"/>
  <c r="E17" i="16"/>
  <c r="E46" i="16" l="1"/>
  <c r="E45" i="16"/>
  <c r="E48" i="16"/>
  <c r="E49" i="16"/>
  <c r="E21" i="16"/>
  <c r="J6" i="1"/>
  <c r="D7" i="29" s="1"/>
  <c r="F16" i="1" s="1"/>
  <c r="E44" i="16" l="1"/>
  <c r="E26" i="16"/>
  <c r="E47" i="16" l="1"/>
</calcChain>
</file>

<file path=xl/sharedStrings.xml><?xml version="1.0" encoding="utf-8"?>
<sst xmlns="http://schemas.openxmlformats.org/spreadsheetml/2006/main" count="8411" uniqueCount="634">
  <si>
    <t>beta</t>
  </si>
  <si>
    <t>gamma</t>
  </si>
  <si>
    <t>varphi</t>
  </si>
  <si>
    <t>elle</t>
  </si>
  <si>
    <t>chi</t>
  </si>
  <si>
    <t>phi1</t>
  </si>
  <si>
    <t>phi2</t>
  </si>
  <si>
    <t>p_eg</t>
  </si>
  <si>
    <t>Subjective time discount factor</t>
  </si>
  <si>
    <t>Curvature of consumption - Inverse elasticity of intertemporal substitution</t>
  </si>
  <si>
    <t>Description</t>
  </si>
  <si>
    <t>Curvature of leisure - Frisch elasticity of labor supply</t>
  </si>
  <si>
    <t>Productive time</t>
  </si>
  <si>
    <t>Relative share of consumption and leisure</t>
  </si>
  <si>
    <t>Earnings life cycle controller</t>
  </si>
  <si>
    <t>Intergenerational earnings persistence controller</t>
  </si>
  <si>
    <t>Common probability of retiring</t>
  </si>
  <si>
    <t>p_gg</t>
  </si>
  <si>
    <t>Common probability of surviving</t>
  </si>
  <si>
    <t>alpha</t>
  </si>
  <si>
    <t>Capital income share</t>
  </si>
  <si>
    <t>delta</t>
  </si>
  <si>
    <t>Depreciation rate of physical capital</t>
  </si>
  <si>
    <t>G</t>
  </si>
  <si>
    <t>omega</t>
  </si>
  <si>
    <t>Normalized transfers to retirees</t>
  </si>
  <si>
    <t>lambda</t>
  </si>
  <si>
    <t>tau</t>
  </si>
  <si>
    <t>e1</t>
  </si>
  <si>
    <t>e2</t>
  </si>
  <si>
    <t>e3</t>
  </si>
  <si>
    <t>e4</t>
  </si>
  <si>
    <t>J</t>
  </si>
  <si>
    <t>Gamma_11</t>
  </si>
  <si>
    <t>Gamma_12</t>
  </si>
  <si>
    <t>Gamma_13</t>
  </si>
  <si>
    <t>Gamma_14</t>
  </si>
  <si>
    <t>Gamma_21</t>
  </si>
  <si>
    <t>Gamma_22</t>
  </si>
  <si>
    <t>Gamma_23</t>
  </si>
  <si>
    <t>Gamma_24</t>
  </si>
  <si>
    <t>Gamma_31</t>
  </si>
  <si>
    <t>Gamma_32</t>
  </si>
  <si>
    <t>Gamma_33</t>
  </si>
  <si>
    <t>Gamma_34</t>
  </si>
  <si>
    <t>Gamma_41</t>
  </si>
  <si>
    <t>Gamma_42</t>
  </si>
  <si>
    <t>Gamma_43</t>
  </si>
  <si>
    <t>Gamma_44</t>
  </si>
  <si>
    <t>Calibration Strategy</t>
  </si>
  <si>
    <t>Parameter</t>
  </si>
  <si>
    <t>Source</t>
  </si>
  <si>
    <t>Inital Value</t>
  </si>
  <si>
    <t>MSM-GMM (CMA-ES)</t>
  </si>
  <si>
    <t>Directly identified</t>
  </si>
  <si>
    <t>-</t>
  </si>
  <si>
    <t>Element 11 of the Markov Chain transition probability matrix in working-age-to-working-age states</t>
  </si>
  <si>
    <t>Element 12 of the Markov Chain transition probability matrix in working-age-to-working-age states</t>
  </si>
  <si>
    <t>Element 13 of the Markov Chain transition probability matrix in working-age-to-working-age states</t>
  </si>
  <si>
    <t>Element 14 of the Markov Chain transition probability matrix in working-age-to-working-age states</t>
  </si>
  <si>
    <t>Element 21 of the Markov Chain transition probability matrix in working-age-to-working-age states</t>
  </si>
  <si>
    <t>Element 22 of the Markov Chain transition probability matrix in working-age-to-working-age states</t>
  </si>
  <si>
    <t>Element 23 of the Markov Chain transition probability matrix in working-age-to-working-age states</t>
  </si>
  <si>
    <t>Element 24 of the Markov Chain transition probability matrix in working-age-to-working-age states</t>
  </si>
  <si>
    <t>Element 31 of the Markov Chain transition probability matrix in working-age-to-working-age states</t>
  </si>
  <si>
    <t>Element 32 of the Markov Chain transition probability matrix in working-age-to-working-age states</t>
  </si>
  <si>
    <t>Element 33 of the Markov Chain transition probability matrix in working-age-to-working-age states</t>
  </si>
  <si>
    <t>Element 34 of the Markov Chain transition probability matrix in working-age-to-working-age states</t>
  </si>
  <si>
    <t>Element 41 of the Markov Chain transition probability matrix in working-age-to-working-age states</t>
  </si>
  <si>
    <t>Element 42 of the Markov Chain transition probability matrix in working-age-to-working-age states</t>
  </si>
  <si>
    <t>Element 43 of the Markov Chain transition probability matrix in working-age-to-working-age states</t>
  </si>
  <si>
    <t>Element 44 of the Markov Chain transition probability matrix in working-age-to-working-age states</t>
  </si>
  <si>
    <t>Target/Moment</t>
  </si>
  <si>
    <t>Share of disposable time allocated to market work</t>
  </si>
  <si>
    <t>Moment Statistic</t>
  </si>
  <si>
    <t>Standard in literature</t>
  </si>
  <si>
    <t>Average taxes - HSV (2017) specification</t>
  </si>
  <si>
    <t>Progressivity of tax system - HSV (2017) specification</t>
  </si>
  <si>
    <t>Linear term of remaining taxes</t>
  </si>
  <si>
    <t>Wealth Gini</t>
  </si>
  <si>
    <t>Ratio Of Earnings Old to Young</t>
  </si>
  <si>
    <t>Eurostat</t>
  </si>
  <si>
    <t>realization of s=1 (endowment of efficiency labor units and age)</t>
  </si>
  <si>
    <t>realization of s=2 (endowment of efficiency labor units and age)</t>
  </si>
  <si>
    <t>realization of s=3 (endowment of efficiency labor units and age)</t>
  </si>
  <si>
    <t>realization of s=4 (endowment of efficiency labor units and age)</t>
  </si>
  <si>
    <t>number of states / realizations of the joint endowment and age process</t>
  </si>
  <si>
    <t>kappa</t>
  </si>
  <si>
    <t>Normalization</t>
  </si>
  <si>
    <t>Spain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</si>
  <si>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</si>
  <si>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</si>
  <si>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</si>
  <si>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</si>
  <si>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</si>
  <si>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</si>
  <si>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</si>
  <si>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</si>
  <si>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</si>
  <si>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</si>
  <si>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</si>
  <si>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Unit</t>
  </si>
  <si>
    <t>..</t>
  </si>
  <si>
    <t>Ratio</t>
  </si>
  <si>
    <t>Number</t>
  </si>
  <si>
    <t>Age</t>
  </si>
  <si>
    <t>Total</t>
  </si>
  <si>
    <t>Share</t>
  </si>
  <si>
    <t>Group</t>
  </si>
  <si>
    <t>Value</t>
  </si>
  <si>
    <t>Income Gini</t>
  </si>
  <si>
    <t>Country Name</t>
  </si>
  <si>
    <t>Country Code</t>
  </si>
  <si>
    <t>2000</t>
  </si>
  <si>
    <t>2001</t>
  </si>
  <si>
    <t>2003</t>
  </si>
  <si>
    <t>2004</t>
  </si>
  <si>
    <t>2005</t>
  </si>
  <si>
    <t>2017</t>
  </si>
  <si>
    <t>2018</t>
  </si>
  <si>
    <t>Albania</t>
  </si>
  <si>
    <t>Andorra</t>
  </si>
  <si>
    <t>Armenia</t>
  </si>
  <si>
    <t>AUS</t>
  </si>
  <si>
    <t>Austria</t>
  </si>
  <si>
    <t>AUT</t>
  </si>
  <si>
    <t>Azerbaijan</t>
  </si>
  <si>
    <t>Belgium</t>
  </si>
  <si>
    <t>BEL</t>
  </si>
  <si>
    <t>Bulgaria</t>
  </si>
  <si>
    <t>Bosnia and Herzegovina</t>
  </si>
  <si>
    <t>Belarus</t>
  </si>
  <si>
    <t>CAN</t>
  </si>
  <si>
    <t>Switzerland</t>
  </si>
  <si>
    <t>CHE</t>
  </si>
  <si>
    <t>CHL</t>
  </si>
  <si>
    <t>Cyprus</t>
  </si>
  <si>
    <t>CZE</t>
  </si>
  <si>
    <t>DEU</t>
  </si>
  <si>
    <t>Denmark</t>
  </si>
  <si>
    <t>DNK</t>
  </si>
  <si>
    <t>ESP</t>
  </si>
  <si>
    <t>Estonia</t>
  </si>
  <si>
    <t>EST</t>
  </si>
  <si>
    <t>Finland</t>
  </si>
  <si>
    <t>FIN</t>
  </si>
  <si>
    <t>France</t>
  </si>
  <si>
    <t>FRA</t>
  </si>
  <si>
    <t>United Kingdom</t>
  </si>
  <si>
    <t>GBR</t>
  </si>
  <si>
    <t>Georgia</t>
  </si>
  <si>
    <t>Greece</t>
  </si>
  <si>
    <t>GRC</t>
  </si>
  <si>
    <t>Croatia</t>
  </si>
  <si>
    <t>Hungary</t>
  </si>
  <si>
    <t>HUN</t>
  </si>
  <si>
    <t>Ireland</t>
  </si>
  <si>
    <t>IRL</t>
  </si>
  <si>
    <t>Iceland</t>
  </si>
  <si>
    <t>ISL</t>
  </si>
  <si>
    <t>ISR</t>
  </si>
  <si>
    <t>Italy</t>
  </si>
  <si>
    <t>ITA</t>
  </si>
  <si>
    <t>JPN</t>
  </si>
  <si>
    <t>KOR</t>
  </si>
  <si>
    <t>Liechtenstein</t>
  </si>
  <si>
    <t>Lithuania</t>
  </si>
  <si>
    <t>LTU</t>
  </si>
  <si>
    <t>Luxembourg</t>
  </si>
  <si>
    <t>LUX</t>
  </si>
  <si>
    <t>Latvia</t>
  </si>
  <si>
    <t>LVA</t>
  </si>
  <si>
    <t>Monaco</t>
  </si>
  <si>
    <t>Moldova</t>
  </si>
  <si>
    <t>MEX</t>
  </si>
  <si>
    <t>North Macedonia</t>
  </si>
  <si>
    <t>Malta</t>
  </si>
  <si>
    <t>Montenegro</t>
  </si>
  <si>
    <t>Netherlands</t>
  </si>
  <si>
    <t>NLD</t>
  </si>
  <si>
    <t>Norway</t>
  </si>
  <si>
    <t>NOR</t>
  </si>
  <si>
    <t>NZL</t>
  </si>
  <si>
    <t>Poland</t>
  </si>
  <si>
    <t>POL</t>
  </si>
  <si>
    <t>Portugal</t>
  </si>
  <si>
    <t>PRT</t>
  </si>
  <si>
    <t>Romania</t>
  </si>
  <si>
    <t>San Marino</t>
  </si>
  <si>
    <t>Serbia</t>
  </si>
  <si>
    <t>SVK</t>
  </si>
  <si>
    <t>Slovenia</t>
  </si>
  <si>
    <t>SVN</t>
  </si>
  <si>
    <t>Sweden</t>
  </si>
  <si>
    <t>SWE</t>
  </si>
  <si>
    <t>Turkey</t>
  </si>
  <si>
    <t>TUR</t>
  </si>
  <si>
    <t>Ukraine</t>
  </si>
  <si>
    <t>USA</t>
  </si>
  <si>
    <t>country</t>
  </si>
  <si>
    <t>Slovakia</t>
  </si>
  <si>
    <t>Contabilidad Nacional Anual de España. Revisión Estadística 2019</t>
  </si>
  <si>
    <t xml:space="preserve"> &lt;&lt; Índice de tablas</t>
  </si>
  <si>
    <t>Producto interior bruto a precios de mercado y sus componentes</t>
  </si>
  <si>
    <t>Precios corrientes</t>
  </si>
  <si>
    <t>Tabla 1.  Demanda, Oferta, Rentas</t>
  </si>
  <si>
    <t>Unidad: millones de euros</t>
  </si>
  <si>
    <t xml:space="preserve">2002 </t>
  </si>
  <si>
    <t xml:space="preserve">2010 </t>
  </si>
  <si>
    <t xml:space="preserve">2011 </t>
  </si>
  <si>
    <t xml:space="preserve">2012 </t>
  </si>
  <si>
    <t xml:space="preserve">2013 </t>
  </si>
  <si>
    <t xml:space="preserve">2015 </t>
  </si>
  <si>
    <t>2017 (P)</t>
  </si>
  <si>
    <t>2018 (A)</t>
  </si>
  <si>
    <t>Demanda</t>
  </si>
  <si>
    <t xml:space="preserve">    Gasto en consumo final</t>
  </si>
  <si>
    <t xml:space="preserve">      Gasto en consumo final de los hogares</t>
  </si>
  <si>
    <t xml:space="preserve">      Gasto en consumo final de las ISFLSH</t>
  </si>
  <si>
    <t xml:space="preserve">      Gasto en consumo final de las AAPP</t>
  </si>
  <si>
    <t xml:space="preserve">    Formación bruta de capital </t>
  </si>
  <si>
    <t xml:space="preserve">      Formación bruta de capital fijo</t>
  </si>
  <si>
    <t xml:space="preserve">          Activos fijos materiales</t>
  </si>
  <si>
    <t xml:space="preserve">               Viviendas y otros edificios y construcciones</t>
  </si>
  <si>
    <t xml:space="preserve">               Maquinaria, bienes de equipo y sistemas de armamento</t>
  </si>
  <si>
    <t xml:space="preserve">               Recursos biológicos cultivados</t>
  </si>
  <si>
    <t xml:space="preserve">          Productos de la propiedad intelectual</t>
  </si>
  <si>
    <t xml:space="preserve">      Variación de existencias  </t>
  </si>
  <si>
    <t xml:space="preserve">      Adquisiciones menos cesiones de objetos valiosos</t>
  </si>
  <si>
    <t>A</t>
  </si>
  <si>
    <t xml:space="preserve">    Exportaciones de bienes y servicios</t>
  </si>
  <si>
    <t xml:space="preserve">      Exportaciones de bienes</t>
  </si>
  <si>
    <t xml:space="preserve">      Exportaciones de servicios </t>
  </si>
  <si>
    <t xml:space="preserve">          Gasto de los hogares no residentes en el territorio económico</t>
  </si>
  <si>
    <t xml:space="preserve">    Importaciones de bienes y servicios</t>
  </si>
  <si>
    <t xml:space="preserve">      Importaciones de bienes</t>
  </si>
  <si>
    <t xml:space="preserve">      Importaciones de servicios</t>
  </si>
  <si>
    <t xml:space="preserve">         Gasto de los hogares residentes en el resto del mundo</t>
  </si>
  <si>
    <t>PRODUCTO INTERIOR BRUTO A PRECIOS DE MERCADO</t>
  </si>
  <si>
    <t>Oferta</t>
  </si>
  <si>
    <t xml:space="preserve">    Agricultura, ganadería, silvicultura y pesca </t>
  </si>
  <si>
    <t xml:space="preserve">    Industria</t>
  </si>
  <si>
    <t xml:space="preserve">      de los cuales: industria manufacturera </t>
  </si>
  <si>
    <t xml:space="preserve">    Construcción</t>
  </si>
  <si>
    <t xml:space="preserve">    Servicios</t>
  </si>
  <si>
    <t xml:space="preserve">      Comercio transporte y hosteleria</t>
  </si>
  <si>
    <t xml:space="preserve">      Información y comunicaciones</t>
  </si>
  <si>
    <t xml:space="preserve">      Actividades financieras y de seguros</t>
  </si>
  <si>
    <t xml:space="preserve">      Actividades inmobiliarias</t>
  </si>
  <si>
    <t xml:space="preserve">      Actividades profesionales, científicas y técnicas y otras</t>
  </si>
  <si>
    <t xml:space="preserve">      Administración pública, educación y sanidad</t>
  </si>
  <si>
    <t xml:space="preserve">      Actividades artísticas, recreativas y otros servicios</t>
  </si>
  <si>
    <t xml:space="preserve">    Impuestos menos subvenciones sobre los productos</t>
  </si>
  <si>
    <t>Rentas</t>
  </si>
  <si>
    <t xml:space="preserve">    Remuneración de los asalariados</t>
  </si>
  <si>
    <t xml:space="preserve">    Excedente de explotación bruto / Renta mixta bruta</t>
  </si>
  <si>
    <t xml:space="preserve">    Impuestos menos subvenciones sobre la producción y las importaciones</t>
  </si>
  <si>
    <t>PIB per cápita (Euros)</t>
  </si>
  <si>
    <t xml:space="preserve">    PIB per cápita (*)</t>
  </si>
  <si>
    <t>(P)  Estimación provisional</t>
  </si>
  <si>
    <t>(A) Estimación avance</t>
  </si>
  <si>
    <t>(*) Cifra de Población a 1 de Julio. Fuente : Estimaciones de la Población Actual de España. Unidades: Personas</t>
  </si>
  <si>
    <t xml:space="preserve">Los datos de 1995-2009 se han actualizado una vez incorporados los resultados actualizados de las Cuentas de las Administraciones Públicas elaboradas por la Intervención General de la Administración del Estado.
</t>
  </si>
  <si>
    <t>Serrano-Puente, Darío (2020)</t>
  </si>
  <si>
    <t>Net wealth in the European HFCS 2017 has a slightly different definition from the EFF 2017</t>
  </si>
  <si>
    <t>Variable</t>
  </si>
  <si>
    <t>Statistic</t>
  </si>
  <si>
    <t>Calculation</t>
  </si>
  <si>
    <t>Calibration</t>
  </si>
  <si>
    <t>Income</t>
  </si>
  <si>
    <t>Gini</t>
  </si>
  <si>
    <t>Direct</t>
  </si>
  <si>
    <t>Presentation EFF 2017 - Óscar Arce - Dec 19th, 2019</t>
  </si>
  <si>
    <t>Yes</t>
  </si>
  <si>
    <t>p0-p20</t>
  </si>
  <si>
    <t>((Average income of the group)*(Size of the group))/(Average income of the population)</t>
  </si>
  <si>
    <t>Analytical Article 4/2019 - BdE - EFF 2017</t>
  </si>
  <si>
    <t>No</t>
  </si>
  <si>
    <t>p20-p40</t>
  </si>
  <si>
    <t>p0-p40</t>
  </si>
  <si>
    <t>Sum of p0-p20 and p20-p40</t>
  </si>
  <si>
    <t>p40-p60</t>
  </si>
  <si>
    <t>p60-p80</t>
  </si>
  <si>
    <t>p80-p100</t>
  </si>
  <si>
    <t>p90-p100</t>
  </si>
  <si>
    <t>p90-p95</t>
  </si>
  <si>
    <t>Difference between p90-p100 and p95-p100</t>
  </si>
  <si>
    <t>p95-p100</t>
  </si>
  <si>
    <t>p95-p99</t>
  </si>
  <si>
    <t>Difference between p95-p100 and p99-p100</t>
  </si>
  <si>
    <t>p99-p100</t>
  </si>
  <si>
    <t>Net wealth</t>
  </si>
  <si>
    <t>The Household Finance and Consumption Survey - Wave 2017 - Table J4</t>
  </si>
  <si>
    <t>The Household Finance and Consumption Survey - Wave 2017 - Table A4</t>
  </si>
  <si>
    <t>p0-p25</t>
  </si>
  <si>
    <t>p25-p50</t>
  </si>
  <si>
    <t>p50-p75</t>
  </si>
  <si>
    <t>p75-p90</t>
  </si>
  <si>
    <t>Difference between 1 and sum of p0-p80</t>
  </si>
  <si>
    <t>Thousand 2017 Euros</t>
  </si>
  <si>
    <t>Gross domestic product</t>
  </si>
  <si>
    <t>Population</t>
  </si>
  <si>
    <t>Capital-to-Output</t>
  </si>
  <si>
    <t>GDP and main components (output, expenditure and income) [nama_10_gdp]</t>
  </si>
  <si>
    <t>Last update</t>
  </si>
  <si>
    <t>Extracted on</t>
  </si>
  <si>
    <t>Source of data</t>
  </si>
  <si>
    <t>UNIT</t>
  </si>
  <si>
    <t>Current prices, million euro</t>
  </si>
  <si>
    <t>NA_ITEM</t>
  </si>
  <si>
    <t>Gross domestic product at market prices</t>
  </si>
  <si>
    <t>GEO/TIME</t>
  </si>
  <si>
    <t>2019</t>
  </si>
  <si>
    <t>European Union - 27 countries (from 2020)</t>
  </si>
  <si>
    <t>European Union - 28 countries (2013-2020)</t>
  </si>
  <si>
    <t>European Union - 15 countries (1995-2004)</t>
  </si>
  <si>
    <t>Euro area (EA11-1999, EA12-2001, EA13-2007, EA15-2008, EA16-2009, EA17-2011, EA18-2014, EA19-2015)</t>
  </si>
  <si>
    <t>Euro area - 19 countries  (from 2015)</t>
  </si>
  <si>
    <t>Euro area - 12 countries (2001-2006)</t>
  </si>
  <si>
    <t>Czechia</t>
  </si>
  <si>
    <t>Germany (until 1990 former territory of the FRG)</t>
  </si>
  <si>
    <t>:</t>
  </si>
  <si>
    <t>Kosovo (under United Nations Security Council Resolution 1244/99)</t>
  </si>
  <si>
    <t>Special value:</t>
  </si>
  <si>
    <t>not available</t>
  </si>
  <si>
    <t>People per household</t>
  </si>
  <si>
    <t>Population on 1 January by age and sex [demo_pjan]</t>
  </si>
  <si>
    <t>SEX</t>
  </si>
  <si>
    <t>European Union - 27 countries (2007-2013)</t>
  </si>
  <si>
    <t>Euro area - 18 countries (2014)</t>
  </si>
  <si>
    <t>Germany including former GDR</t>
  </si>
  <si>
    <t>France (metropolitan)</t>
  </si>
  <si>
    <t>European Economic Area (EU28 - 2013-2020 and IS, LI, NO)</t>
  </si>
  <si>
    <t>European Economic Area (EU27 - 2007-2013 and IS, LI, NO)</t>
  </si>
  <si>
    <t>European Free Trade Association</t>
  </si>
  <si>
    <t>Russia</t>
  </si>
  <si>
    <t>Eurostat
https://appsso.eurostat.ec.europa.eu/nui/show.do?dataset=nama_10_gdp&amp;lang=en</t>
  </si>
  <si>
    <t>Eurostat
https://appsso.eurostat.ec.europa.eu/nui/show.do?dataset=demo_pjan&amp;lang=en</t>
  </si>
  <si>
    <t>Average household size</t>
  </si>
  <si>
    <t>Series Name</t>
  </si>
  <si>
    <t>Series Code</t>
  </si>
  <si>
    <t>1990 [YR1990]</t>
  </si>
  <si>
    <t>2000 [YR2000]</t>
  </si>
  <si>
    <t>2010 [YR2010]</t>
  </si>
  <si>
    <t>2011 [YR2011]</t>
  </si>
  <si>
    <t>2012 [YR2012]</t>
  </si>
  <si>
    <t>2013 [YR2013]</t>
  </si>
  <si>
    <t>2014 [YR2014]</t>
  </si>
  <si>
    <t>2015 [YR2015]</t>
  </si>
  <si>
    <t>2016 [YR2016]</t>
  </si>
  <si>
    <t>2017 [YR2017]</t>
  </si>
  <si>
    <t>2018 [YR2018]</t>
  </si>
  <si>
    <t>2019 [YR2019]</t>
  </si>
  <si>
    <t>Inflation, GDP deflator (annual %)</t>
  </si>
  <si>
    <t>NY.GDP.DEFL.KD.ZG</t>
  </si>
  <si>
    <t>Data from database: World Development Indicators</t>
  </si>
  <si>
    <t>Last Updated: 05/28/2020</t>
  </si>
  <si>
    <t>Price increase from 2016 to 2017</t>
  </si>
  <si>
    <t>Annual %</t>
  </si>
  <si>
    <t>Investment-to-Output</t>
  </si>
  <si>
    <t>Depreciation Rate</t>
  </si>
  <si>
    <t>Rate</t>
  </si>
  <si>
    <t>(I/Y)/(K/Y)=I/K</t>
  </si>
  <si>
    <t>CNAE https://www.ine.es/dyngs/INEbase/es/operacion.htm?c=Estadistica_C&amp;cid=1254736177057&amp;menu=resultados&amp;idp=1254735576581</t>
  </si>
  <si>
    <t>Derived</t>
  </si>
  <si>
    <t>Preferences</t>
  </si>
  <si>
    <t>Production technology</t>
  </si>
  <si>
    <t>Government policy</t>
  </si>
  <si>
    <t>Endowment and age process</t>
  </si>
  <si>
    <t>Capital-to-output (K/Y)</t>
  </si>
  <si>
    <t>Investment-to-Output (I/Y)</t>
  </si>
  <si>
    <t>Income share up to p40</t>
  </si>
  <si>
    <t>Income share p40-p60</t>
  </si>
  <si>
    <t>Income share p60-p80</t>
  </si>
  <si>
    <t>Income share p80-p100</t>
  </si>
  <si>
    <t>Income share 90th-95th</t>
  </si>
  <si>
    <t>Income share 95th-99th</t>
  </si>
  <si>
    <t>Income share 99th-100th</t>
  </si>
  <si>
    <t>Wealth share up to p40</t>
  </si>
  <si>
    <t>Wealth share p40-p60</t>
  </si>
  <si>
    <t>Wealth share p60-p80</t>
  </si>
  <si>
    <t>Wealth share p80-p100</t>
  </si>
  <si>
    <t>Wealth share 90th-95th</t>
  </si>
  <si>
    <t>Wealth share 95th-99th</t>
  </si>
  <si>
    <t>Wealth share 99th-100th</t>
  </si>
  <si>
    <t>(Average net wealth)/(GDP/(Population/(HH size)))
Strategy followed by Castañeda et al. (2003) and Kirkby (2019)</t>
  </si>
  <si>
    <t>Optimal Progressivity of Personal Income Tax: A General Equilibrium Evaluation for Spain</t>
  </si>
  <si>
    <t>(Gross fixed capital formation + Stock change + 75% of durable private consumption)</t>
  </si>
  <si>
    <t>Parameter ID</t>
  </si>
  <si>
    <t>Target ID</t>
  </si>
  <si>
    <t>VA</t>
  </si>
  <si>
    <t>COMP</t>
  </si>
  <si>
    <t>desc</t>
  </si>
  <si>
    <t>code</t>
  </si>
  <si>
    <t>TOT</t>
  </si>
  <si>
    <t>MARKT</t>
  </si>
  <si>
    <t>B</t>
  </si>
  <si>
    <t>C</t>
  </si>
  <si>
    <t>19</t>
  </si>
  <si>
    <t>28</t>
  </si>
  <si>
    <t>F</t>
  </si>
  <si>
    <t>H</t>
  </si>
  <si>
    <t>I</t>
  </si>
  <si>
    <t>K</t>
  </si>
  <si>
    <t>L</t>
  </si>
  <si>
    <t>O</t>
  </si>
  <si>
    <t>P</t>
  </si>
  <si>
    <t>Q</t>
  </si>
  <si>
    <t>R</t>
  </si>
  <si>
    <t>S</t>
  </si>
  <si>
    <t>T</t>
  </si>
  <si>
    <t>U</t>
  </si>
  <si>
    <t>GVA</t>
  </si>
  <si>
    <t>var</t>
  </si>
  <si>
    <t>Sort_ID</t>
  </si>
  <si>
    <t>indnr</t>
  </si>
  <si>
    <t>ES</t>
  </si>
  <si>
    <t>Agg</t>
  </si>
  <si>
    <t>Total economy (A-U)</t>
  </si>
  <si>
    <t>*Agg</t>
  </si>
  <si>
    <t>TOT_IND</t>
  </si>
  <si>
    <t>Total industries (A-S)</t>
  </si>
  <si>
    <t>Market economy (all industries excluding L, O, P, Q, T and U)</t>
  </si>
  <si>
    <t>1</t>
  </si>
  <si>
    <t>Agriculture, forestry and fishing</t>
  </si>
  <si>
    <t>2</t>
  </si>
  <si>
    <t>Mining and quarrying</t>
  </si>
  <si>
    <t>Total manufacturing</t>
  </si>
  <si>
    <t>3</t>
  </si>
  <si>
    <t>C10-C12</t>
  </si>
  <si>
    <t>…Food products, beverages and tobacco</t>
  </si>
  <si>
    <t>4</t>
  </si>
  <si>
    <t>C13-C15</t>
  </si>
  <si>
    <t>…Textiles, wearing apparel, leather and related products</t>
  </si>
  <si>
    <t>5</t>
  </si>
  <si>
    <t>C16-C18</t>
  </si>
  <si>
    <t>…Wood and paper products; printing and reproduction of recorded media</t>
  </si>
  <si>
    <t>6</t>
  </si>
  <si>
    <t>C19</t>
  </si>
  <si>
    <t>...Coke and refined petroleum products</t>
  </si>
  <si>
    <t>7</t>
  </si>
  <si>
    <t>C20</t>
  </si>
  <si>
    <t>…Chemicals and chemical products</t>
  </si>
  <si>
    <t>8</t>
  </si>
  <si>
    <t>C21</t>
  </si>
  <si>
    <t>…Basic pharmaceutical products and pharmaceutical preparations</t>
  </si>
  <si>
    <t>9</t>
  </si>
  <si>
    <t>C22_C23</t>
  </si>
  <si>
    <t>…Rubber and plastics products, and other non-metallic mineral products</t>
  </si>
  <si>
    <t>10</t>
  </si>
  <si>
    <t>C24_C25</t>
  </si>
  <si>
    <t>…Basic metals and fabricated metal products, except machinery and equipment</t>
  </si>
  <si>
    <t>11</t>
  </si>
  <si>
    <t>C26</t>
  </si>
  <si>
    <t>…Computer, electronic and optical products</t>
  </si>
  <si>
    <t>12</t>
  </si>
  <si>
    <t>C27</t>
  </si>
  <si>
    <t>…Electrical equipment</t>
  </si>
  <si>
    <t>13</t>
  </si>
  <si>
    <t>C28</t>
  </si>
  <si>
    <t>…Machinery and equipment n.e.c.</t>
  </si>
  <si>
    <t>14</t>
  </si>
  <si>
    <t>C29_C30</t>
  </si>
  <si>
    <t>…Transport equipment</t>
  </si>
  <si>
    <t>15</t>
  </si>
  <si>
    <t>C31-C33</t>
  </si>
  <si>
    <t>…Other manufacturing; repair and installation of machinery and equipment</t>
  </si>
  <si>
    <t>16</t>
  </si>
  <si>
    <t>D</t>
  </si>
  <si>
    <t>Electricity, gas, steam and air conditioning supply</t>
  </si>
  <si>
    <t>17</t>
  </si>
  <si>
    <t>E</t>
  </si>
  <si>
    <t>Water supply; sewerage; waste management and remediation activities</t>
  </si>
  <si>
    <t>18</t>
  </si>
  <si>
    <t>Construction</t>
  </si>
  <si>
    <t>Wholesale and retail trade; repair of motor vehicles and motorcycles</t>
  </si>
  <si>
    <t>G45</t>
  </si>
  <si>
    <t>…Wholesale and retail trade and repair of motor vehicles and motorcycles</t>
  </si>
  <si>
    <t>20</t>
  </si>
  <si>
    <t>G46</t>
  </si>
  <si>
    <t>…Wholesale trade, except of motor vehicles and motorcycles</t>
  </si>
  <si>
    <t>21</t>
  </si>
  <si>
    <t>G47</t>
  </si>
  <si>
    <t>…Retail trade, except of motor vehicles and motorcycles</t>
  </si>
  <si>
    <t>Transportation and storage</t>
  </si>
  <si>
    <t>22</t>
  </si>
  <si>
    <t>H49</t>
  </si>
  <si>
    <t>…Land transport and transport via pipelines</t>
  </si>
  <si>
    <t>23</t>
  </si>
  <si>
    <t>H50</t>
  </si>
  <si>
    <t>…Water transport</t>
  </si>
  <si>
    <t>24</t>
  </si>
  <si>
    <t>H51</t>
  </si>
  <si>
    <t>…Air transport</t>
  </si>
  <si>
    <t>25</t>
  </si>
  <si>
    <t>H52</t>
  </si>
  <si>
    <t>…Warehousing and support activities for transportation</t>
  </si>
  <si>
    <t>26</t>
  </si>
  <si>
    <t>H53</t>
  </si>
  <si>
    <t>…Postal and courier activities</t>
  </si>
  <si>
    <t>27</t>
  </si>
  <si>
    <t>Accommodation and food service activities</t>
  </si>
  <si>
    <t>Information and communication</t>
  </si>
  <si>
    <t>J58-J60</t>
  </si>
  <si>
    <t>…Publishing, audio-visual and broadcasting activities</t>
  </si>
  <si>
    <t>29</t>
  </si>
  <si>
    <t>J61</t>
  </si>
  <si>
    <t>…Telecommunications</t>
  </si>
  <si>
    <t>30</t>
  </si>
  <si>
    <t>J62_J63</t>
  </si>
  <si>
    <t>…IT and other information services</t>
  </si>
  <si>
    <t>31</t>
  </si>
  <si>
    <t>Financial and insurance activities</t>
  </si>
  <si>
    <t>32</t>
  </si>
  <si>
    <t>Real estate activities</t>
  </si>
  <si>
    <t>33</t>
  </si>
  <si>
    <t>M_N</t>
  </si>
  <si>
    <t>Professional, scientific, technical, administrative and support service activities</t>
  </si>
  <si>
    <t>O-Q</t>
  </si>
  <si>
    <t>Public administration, defence, education, human health and social work activities</t>
  </si>
  <si>
    <t>34</t>
  </si>
  <si>
    <t xml:space="preserve">Public administration and defence; compulsory social security </t>
  </si>
  <si>
    <t>35</t>
  </si>
  <si>
    <t>Education</t>
  </si>
  <si>
    <t>36</t>
  </si>
  <si>
    <t>Health and social work</t>
  </si>
  <si>
    <t>R_S</t>
  </si>
  <si>
    <t>Arts, entertainment, recreation; other services and service activities, etc.</t>
  </si>
  <si>
    <t>37</t>
  </si>
  <si>
    <t>Arts, entertainment and recreation</t>
  </si>
  <si>
    <t>38</t>
  </si>
  <si>
    <t>Other service activities</t>
  </si>
  <si>
    <t>39</t>
  </si>
  <si>
    <t>Activities of households as employers; undifferentiated goods- and services-producing activities of households for own use</t>
  </si>
  <si>
    <t>40</t>
  </si>
  <si>
    <t>Activities of extraterritorial organizations and bodies</t>
  </si>
  <si>
    <t>C20_C21</t>
  </si>
  <si>
    <t>…Chemicals; basic pharmaceutical products</t>
  </si>
  <si>
    <t>C26_C27</t>
  </si>
  <si>
    <t>…Computer, electronic, optical products; electrical equipment</t>
  </si>
  <si>
    <t>D_E</t>
  </si>
  <si>
    <t>Electricity, gas, steam; water supply, sewerage, waste management</t>
  </si>
  <si>
    <t>Current basic prices (Million Euro)</t>
  </si>
  <si>
    <t>EU KLEMS
https://euklems.eu/download/</t>
  </si>
  <si>
    <t>Labor compensation</t>
  </si>
  <si>
    <t>(GVA-Labor compensation)</t>
  </si>
  <si>
    <t>Capital compensation</t>
  </si>
  <si>
    <t>(Capital compensation)/GVA</t>
  </si>
  <si>
    <t>DATA</t>
  </si>
  <si>
    <t>------&gt;</t>
  </si>
  <si>
    <t>All data refer to 2009-2010. No more recent data available.</t>
  </si>
  <si>
    <t>Day</t>
  </si>
  <si>
    <t>Minutes</t>
  </si>
  <si>
    <t>Time Use Survey INE 2009-2010
https://www.ine.es/dyngs/INEbase/en/operacion.htm?c=Estadistica_C&amp;cid=1254736176815&amp;menu=resultados&amp;idp=1254735976608#!tabs-1254736194826</t>
  </si>
  <si>
    <t>Average daily length of time (Minutes)</t>
  </si>
  <si>
    <t>Paid work by working agents</t>
  </si>
  <si>
    <t>(Time allocated to paid work)/(Disposable time)</t>
  </si>
  <si>
    <t>As in Juster and Stafford (1991)</t>
  </si>
  <si>
    <t>Expected duration of working life</t>
  </si>
  <si>
    <t>Expected duration of retirement</t>
  </si>
  <si>
    <t>Duration of working life - annual data [lfsi_dwl_a]</t>
  </si>
  <si>
    <t>Retirement Effective Age - Women</t>
  </si>
  <si>
    <t>Retirement Effective Age - Men</t>
  </si>
  <si>
    <t>Years</t>
  </si>
  <si>
    <t>Life expectancy at effective retirement - Men</t>
  </si>
  <si>
    <t>Life expectancy at effective retirement - Women</t>
  </si>
  <si>
    <t>Expected years in retirement - Men</t>
  </si>
  <si>
    <t>Expected years in retirement - Women</t>
  </si>
  <si>
    <t>Population with effective retirment age</t>
  </si>
  <si>
    <t>Women with effective retirment age</t>
  </si>
  <si>
    <t>Men with effective retirment age</t>
  </si>
  <si>
    <t>TIME</t>
  </si>
  <si>
    <t>Males</t>
  </si>
  <si>
    <t>Females</t>
  </si>
  <si>
    <t>GEO/AGE</t>
  </si>
  <si>
    <t>62 years</t>
  </si>
  <si>
    <t>Eurostat
https://appsso.eurostat.ec.europa.eu/nui/show.do?dataset=lfsi_dwl_a&amp;lang=en</t>
  </si>
  <si>
    <t>Weighted average by sex of years in retirment</t>
  </si>
  <si>
    <t>OECD Report: Pensions at a Glance 2017
https://www.oecd-ilibrary.org/docserver/pension_glance-2017-en.pdf?expires=1592395595&amp;id=id&amp;accname=guest&amp;checksum=69148F5B277BB541EADB155C5B1BED4B</t>
  </si>
  <si>
    <t>Average annual wage 25-29 years old</t>
  </si>
  <si>
    <t>Euros</t>
  </si>
  <si>
    <t>Ratio of Earnings Old-to-Young</t>
  </si>
  <si>
    <t>Average annual wage 45-49 years old</t>
  </si>
  <si>
    <t>Intergenerational elasticity for sons and daughters with respect to their father’s income</t>
  </si>
  <si>
    <t>Correlation coefficient</t>
  </si>
  <si>
    <t>(Average annual wage 45-49 years old)/(Average annual wage 25-29 years old)</t>
  </si>
  <si>
    <t>Cross Sectional Correlation of Income Between Fathers and Sons</t>
  </si>
  <si>
    <t>Government Expenditure-to-Output (G/Y)</t>
  </si>
  <si>
    <t>Transfers-to-Output (Tr/Y)</t>
  </si>
  <si>
    <t>LOCATION</t>
  </si>
  <si>
    <t>INDICATOR</t>
  </si>
  <si>
    <t>SUBJECT</t>
  </si>
  <si>
    <t>MEASURE</t>
  </si>
  <si>
    <t>FREQUENCY</t>
  </si>
  <si>
    <t>Flag Codes</t>
  </si>
  <si>
    <t>TAXSS</t>
  </si>
  <si>
    <t>PC_GDP</t>
  </si>
  <si>
    <t>OAVG</t>
  </si>
  <si>
    <t>TAXREV</t>
  </si>
  <si>
    <t>Social security contributions over GDP</t>
  </si>
  <si>
    <t>Total tax revenue over GDP</t>
  </si>
  <si>
    <t>Government expenditure over GDP</t>
  </si>
  <si>
    <t>OECD Database
https://data.oecd.org/tax/social-security-contributions.htm#indicator-chart
https://www.ine.es/en/prensa/ees_2016_en.pdf
https://www.oecd-ilibrary.org/docserver/pension_glance-2017-en.pdf?expires=1592395595&amp;id=id&amp;accname=guest&amp;checksum=69148F5B277BB541EADB155C5B1BED4B</t>
  </si>
  <si>
    <t>OECD Database
https://data.oecd.org/tax/social-security-contributions.htm#indicator-chart
https://www.ine.es/en/prensa/ees_2016_en.pdf
https://data.oecd.org/tax/tax-revenue.htm#indicator-chart</t>
  </si>
  <si>
    <t xml:space="preserve">Direct </t>
  </si>
  <si>
    <t>Coefficient</t>
  </si>
  <si>
    <t>(T/Y)-(Tr/Y) (As in Diaz-Gimenez et al. (2019) - Using SS contrinutions over GDP as proxy of Tr/Y and G/Y being the difference between T/Y and Tr/Y in order to hace budget balance, everything not in Tr/Y is government expenditure)</t>
  </si>
  <si>
    <t>Average net wealth per household 2017</t>
  </si>
  <si>
    <t>Thousand 2014 Euros</t>
  </si>
  <si>
    <t>Average net wealth per household 2014</t>
  </si>
  <si>
    <t>Analytical Article 1/2017 - BdE - EFF 2014</t>
  </si>
  <si>
    <t>Year</t>
  </si>
  <si>
    <t>Price increase from 2014 to 2015</t>
  </si>
  <si>
    <t>Price increase from 2015 to 2016</t>
  </si>
  <si>
    <t>Thousand 2015 Euros</t>
  </si>
  <si>
    <t>Average net wealth per household 2016</t>
  </si>
  <si>
    <t>Average net wealth per household 2015</t>
  </si>
  <si>
    <t>Million 2015 Euros</t>
  </si>
  <si>
    <t>Continuous Household Survey Press Note Apr 6 2016
https://www.ine.es/en/prensa/np965_en.pdf</t>
  </si>
  <si>
    <t>Derived taking into account price effect</t>
  </si>
  <si>
    <t>Interpolated</t>
  </si>
  <si>
    <t>World Bank
https://databank.worldbank.org/reports.aspx?source=2&amp;series=NY.GDP.DEFL.KD.ZG&amp;country=OED</t>
  </si>
  <si>
    <t>Data adjusted to represent year 2015</t>
  </si>
  <si>
    <t>All data refer to 2015.</t>
  </si>
  <si>
    <t>OECD Report: Pensions at a Glance 2015
https://www.oecd-ilibrary.org/docserver/pension_glance-2015-en.pdf?expires=1593015497&amp;id=id&amp;accname=guest&amp;checksum=19763A21C7924D0663884CB28F744432</t>
  </si>
  <si>
    <t>Annual Wage Structure Survey INE 2015
https://www.ine.es/en/prensa/ees_2015_en.pdf
https://www.oecd-ilibrary.org/docserver/pension_glance-2017-en.pdf?expires=1592395595&amp;id=id&amp;accname=guest&amp;checksum=69148F5B277BB541EADB155C5B1BED4B</t>
  </si>
  <si>
    <t>Estimation à la Ramos et al. (2019) with AEAT 2015 household data</t>
  </si>
  <si>
    <t>Estimation</t>
  </si>
  <si>
    <t>EFF 2014 micro data</t>
  </si>
  <si>
    <t>Wealth data referring to the time point when the survey was conducted in the household in 2017 and 2014, then interpolated with annual increase</t>
  </si>
  <si>
    <t>AEAT 2015 household data</t>
  </si>
  <si>
    <t>Estimation with tax record data on generations
https://www.cotec.es/fundacionfelipegonzalez/oportunidades/</t>
  </si>
  <si>
    <t>Intergenerational earnings correlation is calculated with data of parents in 1980-1990 and descendants in 2016</t>
  </si>
  <si>
    <t>Last Update: July 17th, 2020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</si>
</sst>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8">
    <numFmt numFmtId="6" formatCode="#,##0\ &quot;€&quot;;[Red]\-#,##0\ &quot;€&quot;"/>
    <numFmt numFmtId="164" formatCode="0.0000"/>
    <numFmt numFmtId="165" formatCode="0.0"/>
    <numFmt numFmtId="166" formatCode="#,##0.000"/>
    <numFmt numFmtId="167" formatCode="dd\.mm\.yy"/>
    <numFmt numFmtId="168" formatCode="#,##0.0"/>
    <numFmt numFmtId="169" formatCode="#,##0.0000"/>
    <numFmt numFmtId="171" formatCode="0.000"/>
  </numFmts>
  <fonts count="42">
    <font>
      <sz val="11"/>
      <color theme="1"/>
      <name val="Calibri"/>
      <family val="2"/>
      <scheme val="minor"/>
    </font>
    <font>
      <sz val="10"/>
      <name val="Arial"/>
      <family val="2"/>
    </font>
    <font>
      <sz val="8"/>
      <name val="Arial"/>
      <family val="2"/>
    </font>
    <font>
      <sz val="11"/>
      <color indexed="8"/>
      <name val="Calibri"/>
      <family val="2"/>
      <scheme val="minor"/>
    </font>
    <font>
      <sz val="11"/>
      <color theme="1"/>
      <name val="Calibri"/>
      <scheme val="minor"/>
    </font>
    <font>
      <sz val="12"/>
      <color theme="1"/>
      <name val="Calibri"/>
      <family val="2"/>
      <scheme val="minor"/>
    </font>
    <font>
      <sz val="11"/>
      <name val="Calibri"/>
      <family val="2"/>
    </font>
    <font>
      <sz val="10"/>
      <name val="Univers"/>
      <family val="2"/>
    </font>
    <font>
      <sz val="10"/>
      <name val="Arial"/>
      <family val="2"/>
      <charset val="1"/>
    </font>
    <font>
      <sz val="10"/>
      <name val="Univers"/>
      <family val="2"/>
      <charset val="1"/>
    </font>
    <font>
      <b/>
      <sz val="14"/>
      <name val="Arial"/>
      <family val="2"/>
    </font>
    <font>
      <u/>
      <sz val="10"/>
      <color theme="10"/>
      <name val="MS Sans Serif"/>
    </font>
    <font>
      <b/>
      <sz val="12"/>
      <color rgb="FF366092"/>
      <name val="Cambria"/>
      <family val="1"/>
    </font>
    <font>
      <sz val="10"/>
      <name val="MS Sans Serif"/>
    </font>
    <font>
      <b/>
      <sz val="12"/>
      <name val="Univers"/>
      <family val="2"/>
    </font>
    <font>
      <b/>
      <sz val="12"/>
      <name val="Arial"/>
      <family val="2"/>
    </font>
    <font>
      <b/>
      <sz val="11"/>
      <color indexed="18"/>
      <name val="Univers"/>
      <family val="2"/>
    </font>
    <font>
      <b/>
      <sz val="10"/>
      <name val="Univers"/>
      <family val="2"/>
    </font>
    <font>
      <b/>
      <sz val="10"/>
      <name val="Arial"/>
      <family val="2"/>
    </font>
    <font>
      <sz val="9"/>
      <color indexed="62"/>
      <name val="Univers"/>
      <family val="2"/>
    </font>
    <font>
      <sz val="12"/>
      <name val="Univers"/>
      <family val="2"/>
    </font>
    <font>
      <sz val="9"/>
      <name val="Tahoma"/>
      <family val="2"/>
    </font>
    <font>
      <b/>
      <sz val="9"/>
      <color theme="1"/>
      <name val="Arial"/>
      <family val="2"/>
    </font>
    <font>
      <b/>
      <sz val="10"/>
      <name val="tahoma"/>
      <family val="2"/>
    </font>
    <font>
      <b/>
      <sz val="9"/>
      <name val="Arial"/>
      <family val="2"/>
    </font>
    <font>
      <sz val="9"/>
      <name val="Arial"/>
      <family val="2"/>
    </font>
    <font>
      <sz val="9"/>
      <name val="Univers"/>
      <family val="2"/>
    </font>
    <font>
      <sz val="11"/>
      <name val="Univers"/>
      <family val="2"/>
    </font>
    <font>
      <sz val="12"/>
      <color indexed="23"/>
      <name val="Univers"/>
      <family val="2"/>
    </font>
    <font>
      <b/>
      <sz val="9"/>
      <name val="Univers"/>
      <family val="2"/>
      <charset val="1"/>
    </font>
    <font>
      <sz val="9"/>
      <name val="Univers"/>
      <family val="2"/>
      <charset val="1"/>
    </font>
    <font>
      <sz val="8"/>
      <color theme="1"/>
      <name val="Calibri"/>
      <family val="2"/>
      <scheme val="minor"/>
    </font>
    <font>
      <sz val="11"/>
      <color theme="4" tint="-0.249977111117893"/>
      <name val="Calibri"/>
      <family val="2"/>
      <scheme val="minor"/>
    </font>
    <font>
      <sz val="11"/>
      <name val="Calibri"/>
      <family val="2"/>
      <scheme val="minor"/>
    </font>
    <font>
      <sz val="11"/>
      <name val="Arial"/>
      <charset val="238"/>
    </font>
    <font>
      <sz val="10"/>
      <name val="Arial"/>
    </font>
    <font>
      <u/>
      <sz val="9.35"/>
      <color theme="10"/>
      <name val="Calibri"/>
      <family val="2"/>
    </font>
    <font>
      <sz val="10"/>
      <name val="MS Sans Serif"/>
      <family val="2"/>
    </font>
    <font>
      <b/>
      <sz val="8"/>
      <color rgb="FF000000"/>
      <name val="Arial"/>
      <family val="2"/>
    </font>
    <font>
      <sz val="8"/>
      <color rgb="FF000000"/>
      <name val="Arial"/>
      <family val="2"/>
    </font>
    <font>
      <b/>
      <sz val="22"/>
      <name val="Calibri"/>
      <family val="2"/>
      <scheme val="minor"/>
    </font>
    <font>
      <sz val="11"/>
      <name val="Arial"/>
      <family val="2"/>
    </font>
  </fonts>
  <fills count="11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EEF2F8"/>
      </patternFill>
    </fill>
    <fill>
      <patternFill patternType="solid">
        <fgColor rgb="FFB6C5DF"/>
        <bgColor indexed="64"/>
      </patternFill>
    </fill>
    <fill>
      <patternFill patternType="solid">
        <fgColor rgb="FFB6C5DF"/>
      </patternFill>
    </fill>
    <fill>
      <patternFill patternType="solid">
        <fgColor theme="4" tint="0.79998168889431442"/>
        <bgColor rgb="FFEEF2F8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theme="0" tint="-0.249977111117893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rgb="FFEEF2F8"/>
      </top>
      <bottom style="thin">
        <color rgb="FFEEF2F8"/>
      </bottom>
      <diagonal/>
    </border>
    <border>
      <left style="thin">
        <color indexed="9"/>
      </left>
      <right/>
      <top/>
      <bottom/>
      <diagonal/>
    </border>
    <border>
      <left/>
      <right/>
      <top/>
      <bottom style="thin">
        <color indexed="51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</borders>
  <cellStyleXfs count="20">
    <xf numFmtId="0" fontId="0" fillId="0" borderId="0"/>
    <xf numFmtId="0" fontId="1" fillId="0" borderId="0"/>
    <xf numFmtId="0" fontId="3" fillId="0" borderId="0"/>
    <xf numFmtId="9" fontId="3" fillId="0" borderId="0" applyFont="0" applyFill="0" applyBorder="0" applyAlignment="0" applyProtection="0"/>
    <xf numFmtId="0" fontId="4" fillId="0" borderId="0"/>
    <xf numFmtId="0" fontId="5" fillId="0" borderId="0"/>
    <xf numFmtId="0" fontId="6" fillId="0" borderId="0"/>
    <xf numFmtId="0" fontId="1" fillId="0" borderId="0"/>
    <xf numFmtId="0" fontId="8" fillId="0" borderId="0"/>
    <xf numFmtId="0" fontId="11" fillId="0" borderId="0" applyNumberFormat="0" applyFill="0" applyBorder="0" applyAlignment="0" applyProtection="0"/>
    <xf numFmtId="0" fontId="13" fillId="0" borderId="0"/>
    <xf numFmtId="0" fontId="1" fillId="0" borderId="0"/>
    <xf numFmtId="0" fontId="1" fillId="0" borderId="0"/>
    <xf numFmtId="0" fontId="34" fillId="0" borderId="0"/>
    <xf numFmtId="0" fontId="6" fillId="0" borderId="0"/>
    <xf numFmtId="0" fontId="36" fillId="0" borderId="0" applyNumberFormat="0" applyFill="0" applyBorder="0" applyAlignment="0" applyProtection="0">
      <alignment vertical="top"/>
      <protection locked="0"/>
    </xf>
    <xf numFmtId="0" fontId="37" fillId="0" borderId="0"/>
    <xf numFmtId="0" fontId="37" fillId="0" borderId="0"/>
    <xf numFmtId="0" fontId="2" fillId="0" borderId="0"/>
    <xf numFmtId="0" fontId="41" fillId="0" borderId="0"/>
  </cellStyleXfs>
  <cellXfs count="111">
    <xf numFmtId="0" fontId="0" fillId="0" borderId="0" xfId="0"/>
    <xf numFmtId="0" fontId="0" fillId="0" borderId="1" xfId="0" applyBorder="1"/>
    <xf numFmtId="0" fontId="0" fillId="0" borderId="0" xfId="0" applyAlignment="1"/>
    <xf numFmtId="164" fontId="0" fillId="0" borderId="0" xfId="0" applyNumberFormat="1"/>
    <xf numFmtId="0" fontId="0" fillId="0" borderId="0" xfId="0" applyFont="1"/>
    <xf numFmtId="0" fontId="7" fillId="2" borderId="0" xfId="7" applyFont="1" applyFill="1"/>
    <xf numFmtId="0" fontId="7" fillId="2" borderId="0" xfId="7" applyFont="1" applyFill="1" applyBorder="1"/>
    <xf numFmtId="0" fontId="10" fillId="3" borderId="0" xfId="8" applyFont="1" applyFill="1" applyBorder="1"/>
    <xf numFmtId="0" fontId="1" fillId="3" borderId="0" xfId="8" applyFont="1" applyFill="1"/>
    <xf numFmtId="0" fontId="12" fillId="2" borderId="0" xfId="9" applyFont="1" applyFill="1" applyAlignment="1" applyProtection="1">
      <alignment horizontal="left"/>
    </xf>
    <xf numFmtId="0" fontId="10" fillId="3" borderId="0" xfId="8" applyFont="1" applyFill="1" applyAlignment="1">
      <alignment horizontal="left"/>
    </xf>
    <xf numFmtId="0" fontId="14" fillId="2" borderId="0" xfId="7" applyFont="1" applyFill="1" applyBorder="1"/>
    <xf numFmtId="0" fontId="15" fillId="3" borderId="0" xfId="8" applyFont="1" applyFill="1" applyAlignment="1">
      <alignment horizontal="left"/>
    </xf>
    <xf numFmtId="0" fontId="16" fillId="2" borderId="0" xfId="7" applyFont="1" applyFill="1" applyBorder="1" applyAlignment="1">
      <alignment vertical="center"/>
    </xf>
    <xf numFmtId="0" fontId="15" fillId="3" borderId="0" xfId="8" applyFont="1" applyFill="1" applyBorder="1"/>
    <xf numFmtId="0" fontId="17" fillId="2" borderId="0" xfId="7" applyFont="1" applyFill="1" applyBorder="1"/>
    <xf numFmtId="0" fontId="18" fillId="3" borderId="2" xfId="8" applyFont="1" applyFill="1" applyBorder="1"/>
    <xf numFmtId="0" fontId="19" fillId="2" borderId="0" xfId="7" applyFont="1" applyFill="1" applyBorder="1"/>
    <xf numFmtId="0" fontId="20" fillId="0" borderId="0" xfId="7" applyFont="1" applyBorder="1"/>
    <xf numFmtId="0" fontId="21" fillId="4" borderId="0" xfId="11" applyFont="1" applyFill="1" applyBorder="1" applyAlignment="1">
      <alignment horizontal="left" vertical="center" indent="1"/>
    </xf>
    <xf numFmtId="0" fontId="20" fillId="2" borderId="0" xfId="7" applyFont="1" applyFill="1" applyBorder="1"/>
    <xf numFmtId="0" fontId="22" fillId="5" borderId="3" xfId="10" applyFont="1" applyFill="1" applyBorder="1" applyAlignment="1">
      <alignment horizontal="center" vertical="center" wrapText="1"/>
    </xf>
    <xf numFmtId="165" fontId="23" fillId="0" borderId="0" xfId="12" quotePrefix="1" applyNumberFormat="1" applyFont="1" applyBorder="1" applyAlignment="1">
      <alignment horizontal="left"/>
    </xf>
    <xf numFmtId="0" fontId="20" fillId="0" borderId="0" xfId="7" applyFont="1" applyFill="1" applyBorder="1"/>
    <xf numFmtId="0" fontId="24" fillId="4" borderId="0" xfId="11" applyFont="1" applyFill="1" applyBorder="1" applyAlignment="1">
      <alignment horizontal="left" vertical="center" indent="1"/>
    </xf>
    <xf numFmtId="0" fontId="24" fillId="2" borderId="0" xfId="7" applyFont="1" applyFill="1" applyBorder="1"/>
    <xf numFmtId="0" fontId="25" fillId="2" borderId="0" xfId="7" applyFont="1" applyFill="1" applyBorder="1"/>
    <xf numFmtId="0" fontId="26" fillId="0" borderId="0" xfId="7" applyFont="1" applyAlignment="1">
      <alignment horizontal="right"/>
    </xf>
    <xf numFmtId="0" fontId="24" fillId="6" borderId="2" xfId="8" applyFont="1" applyFill="1" applyBorder="1"/>
    <xf numFmtId="3" fontId="25" fillId="7" borderId="0" xfId="7" applyNumberFormat="1" applyFont="1" applyFill="1" applyBorder="1" applyAlignment="1">
      <alignment horizontal="right"/>
    </xf>
    <xf numFmtId="3" fontId="25" fillId="2" borderId="0" xfId="7" applyNumberFormat="1" applyFont="1" applyFill="1" applyBorder="1" applyAlignment="1">
      <alignment horizontal="right"/>
    </xf>
    <xf numFmtId="0" fontId="27" fillId="2" borderId="0" xfId="7" applyFont="1" applyFill="1"/>
    <xf numFmtId="0" fontId="25" fillId="6" borderId="2" xfId="8" applyFont="1" applyFill="1" applyBorder="1"/>
    <xf numFmtId="0" fontId="28" fillId="2" borderId="0" xfId="7" quotePrefix="1" applyFont="1" applyFill="1" applyBorder="1"/>
    <xf numFmtId="0" fontId="20" fillId="2" borderId="0" xfId="7" quotePrefix="1" applyFont="1" applyFill="1" applyBorder="1"/>
    <xf numFmtId="0" fontId="27" fillId="0" borderId="0" xfId="7" applyFont="1" applyBorder="1"/>
    <xf numFmtId="0" fontId="29" fillId="3" borderId="0" xfId="8" applyFont="1" applyFill="1" applyBorder="1" applyAlignment="1">
      <alignment vertical="center"/>
    </xf>
    <xf numFmtId="0" fontId="14" fillId="2" borderId="0" xfId="7" applyFont="1" applyFill="1" applyBorder="1" applyAlignment="1">
      <alignment vertical="center"/>
    </xf>
    <xf numFmtId="3" fontId="24" fillId="2" borderId="0" xfId="7" applyNumberFormat="1" applyFont="1" applyFill="1" applyBorder="1" applyAlignment="1">
      <alignment horizontal="right" vertical="center"/>
    </xf>
    <xf numFmtId="0" fontId="27" fillId="2" borderId="0" xfId="7" applyFont="1" applyFill="1" applyBorder="1"/>
    <xf numFmtId="166" fontId="24" fillId="2" borderId="0" xfId="7" applyNumberFormat="1" applyFont="1" applyFill="1" applyBorder="1"/>
    <xf numFmtId="0" fontId="24" fillId="8" borderId="4" xfId="7" applyFont="1" applyFill="1" applyBorder="1"/>
    <xf numFmtId="0" fontId="24" fillId="2" borderId="4" xfId="7" applyFont="1" applyFill="1" applyBorder="1"/>
    <xf numFmtId="0" fontId="27" fillId="0" borderId="0" xfId="7" applyFont="1"/>
    <xf numFmtId="0" fontId="29" fillId="0" borderId="0" xfId="8" applyFont="1" applyBorder="1" applyAlignment="1">
      <alignment vertical="center"/>
    </xf>
    <xf numFmtId="3" fontId="24" fillId="0" borderId="0" xfId="7" applyNumberFormat="1" applyFont="1" applyBorder="1" applyAlignment="1">
      <alignment horizontal="right" vertical="center"/>
    </xf>
    <xf numFmtId="0" fontId="25" fillId="2" borderId="0" xfId="7" applyFont="1" applyFill="1"/>
    <xf numFmtId="3" fontId="27" fillId="0" borderId="0" xfId="7" applyNumberFormat="1" applyFont="1"/>
    <xf numFmtId="0" fontId="30" fillId="3" borderId="0" xfId="8" applyFont="1" applyFill="1" applyBorder="1"/>
    <xf numFmtId="4" fontId="26" fillId="2" borderId="0" xfId="7" applyNumberFormat="1" applyFont="1" applyFill="1" applyBorder="1"/>
    <xf numFmtId="4" fontId="26" fillId="2" borderId="0" xfId="7" applyNumberFormat="1" applyFont="1" applyFill="1"/>
    <xf numFmtId="0" fontId="25" fillId="3" borderId="0" xfId="8" applyFont="1" applyFill="1" applyBorder="1" applyAlignment="1">
      <alignment horizontal="left" vertical="top"/>
    </xf>
    <xf numFmtId="0" fontId="25" fillId="3" borderId="0" xfId="8" quotePrefix="1" applyFont="1" applyFill="1" applyBorder="1" applyAlignment="1">
      <alignment horizontal="left" vertical="top"/>
    </xf>
    <xf numFmtId="0" fontId="7" fillId="0" borderId="0" xfId="7" applyFont="1"/>
    <xf numFmtId="0" fontId="9" fillId="0" borderId="0" xfId="8" applyFont="1" applyBorder="1"/>
    <xf numFmtId="0" fontId="25" fillId="2" borderId="0" xfId="7" applyFont="1" applyFill="1" applyBorder="1" applyAlignment="1">
      <alignment horizontal="left" vertical="top"/>
    </xf>
    <xf numFmtId="0" fontId="31" fillId="0" borderId="0" xfId="0" applyFont="1"/>
    <xf numFmtId="0" fontId="32" fillId="0" borderId="0" xfId="0" applyFont="1"/>
    <xf numFmtId="164" fontId="32" fillId="0" borderId="0" xfId="0" applyNumberFormat="1" applyFont="1"/>
    <xf numFmtId="0" fontId="33" fillId="0" borderId="0" xfId="0" applyFont="1"/>
    <xf numFmtId="164" fontId="33" fillId="0" borderId="0" xfId="0" applyNumberFormat="1" applyFont="1"/>
    <xf numFmtId="6" fontId="0" fillId="0" borderId="0" xfId="0" applyNumberFormat="1"/>
    <xf numFmtId="165" fontId="0" fillId="0" borderId="0" xfId="0" applyNumberFormat="1"/>
    <xf numFmtId="2" fontId="0" fillId="0" borderId="0" xfId="0" applyNumberFormat="1"/>
    <xf numFmtId="0" fontId="35" fillId="0" borderId="0" xfId="13" applyFont="1"/>
    <xf numFmtId="0" fontId="34" fillId="0" borderId="0" xfId="13"/>
    <xf numFmtId="167" fontId="35" fillId="0" borderId="0" xfId="13" applyNumberFormat="1" applyFont="1"/>
    <xf numFmtId="0" fontId="35" fillId="9" borderId="5" xfId="13" applyFont="1" applyFill="1" applyBorder="1"/>
    <xf numFmtId="168" fontId="35" fillId="0" borderId="5" xfId="13" applyNumberFormat="1" applyFont="1" applyBorder="1"/>
    <xf numFmtId="0" fontId="35" fillId="0" borderId="5" xfId="13" applyFont="1" applyBorder="1"/>
    <xf numFmtId="3" fontId="0" fillId="0" borderId="0" xfId="0" applyNumberFormat="1"/>
    <xf numFmtId="2" fontId="32" fillId="0" borderId="0" xfId="0" applyNumberFormat="1" applyFont="1"/>
    <xf numFmtId="49" fontId="0" fillId="0" borderId="0" xfId="0" applyNumberFormat="1"/>
    <xf numFmtId="4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0" xfId="0" applyBorder="1"/>
    <xf numFmtId="164" fontId="0" fillId="0" borderId="0" xfId="0" applyNumberFormat="1" applyBorder="1" applyAlignment="1">
      <alignment horizontal="center"/>
    </xf>
    <xf numFmtId="0" fontId="0" fillId="0" borderId="0" xfId="0" applyAlignment="1">
      <alignment horizontal="center" wrapText="1"/>
    </xf>
    <xf numFmtId="1" fontId="38" fillId="0" borderId="0" xfId="18" applyNumberFormat="1" applyFont="1"/>
    <xf numFmtId="0" fontId="39" fillId="0" borderId="0" xfId="18" applyFont="1"/>
    <xf numFmtId="1" fontId="39" fillId="0" borderId="0" xfId="18" applyNumberFormat="1" applyFont="1"/>
    <xf numFmtId="0" fontId="0" fillId="10" borderId="0" xfId="0" applyFill="1"/>
    <xf numFmtId="0" fontId="40" fillId="10" borderId="0" xfId="0" applyFont="1" applyFill="1"/>
    <xf numFmtId="0" fontId="40" fillId="10" borderId="0" xfId="0" quotePrefix="1" applyFont="1" applyFill="1"/>
    <xf numFmtId="0" fontId="7" fillId="0" borderId="0" xfId="7" applyFont="1" applyAlignment="1"/>
    <xf numFmtId="0" fontId="1" fillId="0" borderId="0" xfId="19" applyFont="1"/>
    <xf numFmtId="0" fontId="41" fillId="0" borderId="0" xfId="19"/>
    <xf numFmtId="167" fontId="1" fillId="0" borderId="0" xfId="19" applyNumberFormat="1" applyFont="1"/>
    <xf numFmtId="0" fontId="1" fillId="9" borderId="5" xfId="19" applyFont="1" applyFill="1" applyBorder="1"/>
    <xf numFmtId="168" fontId="1" fillId="0" borderId="5" xfId="19" applyNumberFormat="1" applyFont="1" applyBorder="1"/>
    <xf numFmtId="0" fontId="1" fillId="0" borderId="5" xfId="19" applyFont="1" applyBorder="1"/>
    <xf numFmtId="165" fontId="7" fillId="0" borderId="0" xfId="7" applyNumberFormat="1" applyFont="1"/>
    <xf numFmtId="3" fontId="1" fillId="0" borderId="5" xfId="19" applyNumberFormat="1" applyFont="1" applyBorder="1"/>
    <xf numFmtId="0" fontId="7" fillId="0" borderId="0" xfId="7" applyFont="1" applyAlignment="1">
      <alignment horizontal="left"/>
    </xf>
    <xf numFmtId="0" fontId="7" fillId="0" borderId="0" xfId="7" applyFont="1" applyFill="1"/>
    <xf numFmtId="0" fontId="0" fillId="0" borderId="0" xfId="0" applyAlignment="1">
      <alignment horizontal="right"/>
    </xf>
    <xf numFmtId="0" fontId="0" fillId="0" borderId="0" xfId="0" applyFill="1" applyBorder="1" applyAlignment="1">
      <alignment horizontal="right"/>
    </xf>
    <xf numFmtId="0" fontId="0" fillId="0" borderId="0" xfId="0" applyBorder="1" applyAlignment="1">
      <alignment horizontal="right"/>
    </xf>
    <xf numFmtId="0" fontId="0" fillId="0" borderId="1" xfId="0" applyBorder="1" applyAlignment="1">
      <alignment horizontal="right"/>
    </xf>
    <xf numFmtId="169" fontId="0" fillId="0" borderId="0" xfId="0" applyNumberFormat="1"/>
    <xf numFmtId="1" fontId="0" fillId="0" borderId="0" xfId="0" applyNumberFormat="1"/>
    <xf numFmtId="167" fontId="35" fillId="0" borderId="0" xfId="0" applyNumberFormat="1" applyFont="1"/>
    <xf numFmtId="2" fontId="0" fillId="0" borderId="0" xfId="0" applyNumberFormat="1" applyAlignment="1">
      <alignment horizontal="center"/>
    </xf>
    <xf numFmtId="2" fontId="0" fillId="0" borderId="0" xfId="0" applyNumberFormat="1" applyBorder="1" applyAlignment="1">
      <alignment horizontal="center"/>
    </xf>
    <xf numFmtId="2" fontId="33" fillId="0" borderId="0" xfId="0" applyNumberFormat="1" applyFont="1" applyAlignment="1">
      <alignment horizontal="center"/>
    </xf>
    <xf numFmtId="2" fontId="33" fillId="0" borderId="0" xfId="0" applyNumberFormat="1" applyFont="1" applyBorder="1" applyAlignment="1">
      <alignment horizontal="center"/>
    </xf>
    <xf numFmtId="2" fontId="0" fillId="0" borderId="1" xfId="0" applyNumberFormat="1" applyBorder="1" applyAlignment="1">
      <alignment horizontal="center"/>
    </xf>
    <xf numFmtId="166" fontId="0" fillId="0" borderId="0" xfId="0" applyNumberFormat="1"/>
    <xf numFmtId="171" fontId="0" fillId="0" borderId="0" xfId="0" applyNumberFormat="1"/>
  </cellXfs>
  <cellStyles count="20">
    <cellStyle name="Hipervínculo 2" xfId="9"/>
    <cellStyle name="Hyperlink 2" xfId="15"/>
    <cellStyle name="Normal" xfId="0" builtinId="0"/>
    <cellStyle name="Normal 2" xfId="1"/>
    <cellStyle name="Normal 2 2" xfId="5"/>
    <cellStyle name="Normal 2 2 2" xfId="17"/>
    <cellStyle name="Normal 2 3" xfId="14"/>
    <cellStyle name="Normal 3" xfId="2"/>
    <cellStyle name="Normal 3 2" xfId="16"/>
    <cellStyle name="Normal 4" xfId="4"/>
    <cellStyle name="Normal 5" xfId="6"/>
    <cellStyle name="Normal 6" xfId="10"/>
    <cellStyle name="Normal 7" xfId="13"/>
    <cellStyle name="Normal 8" xfId="18"/>
    <cellStyle name="Normal 9" xfId="19"/>
    <cellStyle name="Normal_pib0010" xfId="7"/>
    <cellStyle name="Normal_pibv" xfId="11"/>
    <cellStyle name="Normal_tabcntr" xfId="12"/>
    <cellStyle name="Porcentaje 2" xfId="3"/>
    <cellStyle name="Texto explicativo 2" xfId="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7.emf"/><Relationship Id="rId2" Type="http://schemas.openxmlformats.org/officeDocument/2006/relationships/image" Target="../media/image6.emf"/><Relationship Id="rId1" Type="http://schemas.openxmlformats.org/officeDocument/2006/relationships/image" Target="../media/image5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228600</xdr:colOff>
          <xdr:row>12</xdr:row>
          <xdr:rowOff>171450</xdr:rowOff>
        </xdr:from>
        <xdr:to>
          <xdr:col>8</xdr:col>
          <xdr:colOff>533401</xdr:colOff>
          <xdr:row>16</xdr:row>
          <xdr:rowOff>95250</xdr:rowOff>
        </xdr:to>
        <xdr:sp macro="" textlink="">
          <xdr:nvSpPr>
            <xdr:cNvPr id="25611" name="Object 11" hidden="1">
              <a:extLst>
                <a:ext uri="{63B3BB69-23CF-44E3-9099-C40C66FF867C}">
                  <a14:compatExt spid="_x0000_s25611"/>
                </a:ext>
                <a:ext uri="{FF2B5EF4-FFF2-40B4-BE49-F238E27FC236}">
                  <a16:creationId xmlns:a16="http://schemas.microsoft.com/office/drawing/2014/main" id="{00000000-0008-0000-0100-00000B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209550</xdr:colOff>
          <xdr:row>4</xdr:row>
          <xdr:rowOff>133350</xdr:rowOff>
        </xdr:from>
        <xdr:to>
          <xdr:col>11</xdr:col>
          <xdr:colOff>514350</xdr:colOff>
          <xdr:row>8</xdr:row>
          <xdr:rowOff>57150</xdr:rowOff>
        </xdr:to>
        <xdr:sp macro="" textlink="">
          <xdr:nvSpPr>
            <xdr:cNvPr id="37890" name="Object 2" hidden="1">
              <a:extLst>
                <a:ext uri="{63B3BB69-23CF-44E3-9099-C40C66FF867C}">
                  <a14:compatExt spid="_x0000_s37890"/>
                </a:ext>
                <a:ext uri="{FF2B5EF4-FFF2-40B4-BE49-F238E27FC236}">
                  <a16:creationId xmlns:a16="http://schemas.microsoft.com/office/drawing/2014/main" id="{00000000-0008-0000-0400-0000029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533400</xdr:colOff>
          <xdr:row>16</xdr:row>
          <xdr:rowOff>142875</xdr:rowOff>
        </xdr:from>
        <xdr:to>
          <xdr:col>11</xdr:col>
          <xdr:colOff>228600</xdr:colOff>
          <xdr:row>20</xdr:row>
          <xdr:rowOff>66675</xdr:rowOff>
        </xdr:to>
        <xdr:sp macro="" textlink="">
          <xdr:nvSpPr>
            <xdr:cNvPr id="38914" name="Object 2" hidden="1">
              <a:extLst>
                <a:ext uri="{63B3BB69-23CF-44E3-9099-C40C66FF867C}">
                  <a14:compatExt spid="_x0000_s38914"/>
                </a:ext>
                <a:ext uri="{FF2B5EF4-FFF2-40B4-BE49-F238E27FC236}">
                  <a16:creationId xmlns:a16="http://schemas.microsoft.com/office/drawing/2014/main" id="{00000000-0008-0000-0500-0000029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152400</xdr:colOff>
          <xdr:row>16</xdr:row>
          <xdr:rowOff>142875</xdr:rowOff>
        </xdr:from>
        <xdr:to>
          <xdr:col>9</xdr:col>
          <xdr:colOff>457200</xdr:colOff>
          <xdr:row>20</xdr:row>
          <xdr:rowOff>66675</xdr:rowOff>
        </xdr:to>
        <xdr:sp macro="" textlink="">
          <xdr:nvSpPr>
            <xdr:cNvPr id="38915" name="Object 3" hidden="1">
              <a:extLst>
                <a:ext uri="{63B3BB69-23CF-44E3-9099-C40C66FF867C}">
                  <a14:compatExt spid="_x0000_s38915"/>
                </a:ext>
                <a:ext uri="{FF2B5EF4-FFF2-40B4-BE49-F238E27FC236}">
                  <a16:creationId xmlns:a16="http://schemas.microsoft.com/office/drawing/2014/main" id="{00000000-0008-0000-0500-0000039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571500</xdr:colOff>
          <xdr:row>7</xdr:row>
          <xdr:rowOff>114300</xdr:rowOff>
        </xdr:from>
        <xdr:to>
          <xdr:col>9</xdr:col>
          <xdr:colOff>276225</xdr:colOff>
          <xdr:row>11</xdr:row>
          <xdr:rowOff>38100</xdr:rowOff>
        </xdr:to>
        <xdr:sp macro="" textlink="">
          <xdr:nvSpPr>
            <xdr:cNvPr id="41987" name="Object 3" hidden="1">
              <a:extLst>
                <a:ext uri="{63B3BB69-23CF-44E3-9099-C40C66FF867C}">
                  <a14:compatExt spid="_x0000_s41987"/>
                </a:ext>
                <a:ext uri="{FF2B5EF4-FFF2-40B4-BE49-F238E27FC236}">
                  <a16:creationId xmlns:a16="http://schemas.microsoft.com/office/drawing/2014/main" id="{00000000-0008-0000-0600-000003A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381000</xdr:colOff>
          <xdr:row>7</xdr:row>
          <xdr:rowOff>114300</xdr:rowOff>
        </xdr:from>
        <xdr:to>
          <xdr:col>11</xdr:col>
          <xdr:colOff>85725</xdr:colOff>
          <xdr:row>11</xdr:row>
          <xdr:rowOff>38100</xdr:rowOff>
        </xdr:to>
        <xdr:sp macro="" textlink="">
          <xdr:nvSpPr>
            <xdr:cNvPr id="41988" name="Object 4" hidden="1">
              <a:extLst>
                <a:ext uri="{63B3BB69-23CF-44E3-9099-C40C66FF867C}">
                  <a14:compatExt spid="_x0000_s41988"/>
                </a:ext>
                <a:ext uri="{FF2B5EF4-FFF2-40B4-BE49-F238E27FC236}">
                  <a16:creationId xmlns:a16="http://schemas.microsoft.com/office/drawing/2014/main" id="{00000000-0008-0000-0600-000004A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171450</xdr:colOff>
          <xdr:row>7</xdr:row>
          <xdr:rowOff>114300</xdr:rowOff>
        </xdr:from>
        <xdr:to>
          <xdr:col>7</xdr:col>
          <xdr:colOff>476250</xdr:colOff>
          <xdr:row>11</xdr:row>
          <xdr:rowOff>38100</xdr:rowOff>
        </xdr:to>
        <xdr:sp macro="" textlink="">
          <xdr:nvSpPr>
            <xdr:cNvPr id="41989" name="Object 5" hidden="1">
              <a:extLst>
                <a:ext uri="{63B3BB69-23CF-44E3-9099-C40C66FF867C}">
                  <a14:compatExt spid="_x0000_s41989"/>
                </a:ext>
                <a:ext uri="{FF2B5EF4-FFF2-40B4-BE49-F238E27FC236}">
                  <a16:creationId xmlns:a16="http://schemas.microsoft.com/office/drawing/2014/main" id="{00000000-0008-0000-0600-000005A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5" Type="http://schemas.openxmlformats.org/officeDocument/2006/relationships/image" Target="../media/image2.emf"/><Relationship Id="rId4" Type="http://schemas.openxmlformats.org/officeDocument/2006/relationships/oleObject" Target="../embeddings/oleObject2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7" Type="http://schemas.openxmlformats.org/officeDocument/2006/relationships/image" Target="../media/image4.emf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6" Type="http://schemas.openxmlformats.org/officeDocument/2006/relationships/oleObject" Target="../embeddings/oleObject4.bin"/><Relationship Id="rId5" Type="http://schemas.openxmlformats.org/officeDocument/2006/relationships/image" Target="../media/image3.emf"/><Relationship Id="rId4" Type="http://schemas.openxmlformats.org/officeDocument/2006/relationships/oleObject" Target="../embeddings/oleObject3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vmlDrawing" Target="../drawings/vmlDrawing4.vml"/><Relationship Id="rId7" Type="http://schemas.openxmlformats.org/officeDocument/2006/relationships/image" Target="../media/image6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6.bin"/><Relationship Id="rId5" Type="http://schemas.openxmlformats.org/officeDocument/2006/relationships/image" Target="../media/image5.emf"/><Relationship Id="rId4" Type="http://schemas.openxmlformats.org/officeDocument/2006/relationships/oleObject" Target="../embeddings/oleObject5.bin"/><Relationship Id="rId9" Type="http://schemas.openxmlformats.org/officeDocument/2006/relationships/image" Target="../media/image7.emf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A1:K41"/>
  <sheetViews>
    <sheetView showGridLines="0" zoomScale="85" zoomScaleNormal="85" workbookViewId="0">
      <selection activeCell="J10" sqref="J10"/>
    </sheetView>
  </sheetViews>
  <sheetFormatPr baseColWidth="10" defaultColWidth="9.140625" defaultRowHeight="15"/>
  <cols>
    <col min="1" max="2" width="3.140625" customWidth="1"/>
    <col min="3" max="3" width="30.7109375" customWidth="1"/>
    <col min="4" max="4" width="15.85546875" customWidth="1"/>
    <col min="5" max="5" width="95" customWidth="1"/>
    <col min="6" max="6" width="16.85546875" customWidth="1"/>
    <col min="7" max="7" width="24.28515625" customWidth="1"/>
    <col min="8" max="8" width="5.28515625" customWidth="1"/>
    <col min="9" max="9" width="62.28515625" bestFit="1" customWidth="1"/>
    <col min="10" max="10" width="19.42578125" bestFit="1" customWidth="1"/>
  </cols>
  <sheetData>
    <row r="1" spans="1:10">
      <c r="A1" s="4"/>
      <c r="B1" s="4"/>
      <c r="C1" t="s">
        <v>263</v>
      </c>
    </row>
    <row r="2" spans="1:10">
      <c r="C2" t="s">
        <v>386</v>
      </c>
    </row>
    <row r="3" spans="1:10">
      <c r="C3" t="s">
        <v>633</v>
      </c>
    </row>
    <row r="4" spans="1:10">
      <c r="B4" s="1"/>
      <c r="C4" s="1"/>
      <c r="D4" s="1"/>
      <c r="E4" s="1"/>
      <c r="F4" s="1"/>
      <c r="G4" s="1"/>
      <c r="H4" s="1"/>
      <c r="I4" s="1"/>
      <c r="J4" s="1"/>
    </row>
    <row r="5" spans="1:10">
      <c r="B5" s="1" t="s">
        <v>388</v>
      </c>
      <c r="C5" s="1" t="s">
        <v>108</v>
      </c>
      <c r="D5" s="1" t="s">
        <v>50</v>
      </c>
      <c r="E5" s="1" t="s">
        <v>10</v>
      </c>
      <c r="F5" s="76" t="s">
        <v>52</v>
      </c>
      <c r="G5" s="1" t="s">
        <v>49</v>
      </c>
      <c r="H5" s="1" t="s">
        <v>389</v>
      </c>
      <c r="I5" s="1" t="s">
        <v>72</v>
      </c>
      <c r="J5" s="76" t="s">
        <v>74</v>
      </c>
    </row>
    <row r="6" spans="1:10" s="2" customFormat="1">
      <c r="B6" s="2">
        <v>1</v>
      </c>
      <c r="C6" s="2" t="s">
        <v>365</v>
      </c>
      <c r="D6" s="2" t="s">
        <v>0</v>
      </c>
      <c r="E6" s="2" t="s">
        <v>8</v>
      </c>
      <c r="F6" s="74">
        <v>0.96860000000000002</v>
      </c>
      <c r="G6" s="2" t="s">
        <v>53</v>
      </c>
      <c r="H6" s="97">
        <v>1</v>
      </c>
      <c r="I6" s="2" t="s">
        <v>369</v>
      </c>
      <c r="J6" s="104">
        <f>'Capital-to-Output'!$E$17</f>
        <v>4.2507905290179799</v>
      </c>
    </row>
    <row r="7" spans="1:10">
      <c r="B7">
        <v>2</v>
      </c>
      <c r="C7" t="s">
        <v>365</v>
      </c>
      <c r="D7" t="s">
        <v>1</v>
      </c>
      <c r="E7" t="s">
        <v>9</v>
      </c>
      <c r="F7" s="74">
        <v>1.5</v>
      </c>
      <c r="G7" t="s">
        <v>54</v>
      </c>
      <c r="H7" s="97">
        <v>5</v>
      </c>
      <c r="I7" t="s">
        <v>75</v>
      </c>
      <c r="J7" s="104">
        <v>1.5</v>
      </c>
    </row>
    <row r="8" spans="1:10">
      <c r="B8">
        <v>3</v>
      </c>
      <c r="C8" t="s">
        <v>365</v>
      </c>
      <c r="D8" t="s">
        <v>2</v>
      </c>
      <c r="E8" t="s">
        <v>11</v>
      </c>
      <c r="F8" s="74">
        <v>2.0101</v>
      </c>
      <c r="G8" t="s">
        <v>53</v>
      </c>
      <c r="H8" s="97">
        <v>14</v>
      </c>
      <c r="I8" t="s">
        <v>110</v>
      </c>
      <c r="J8" s="104">
        <f>'Income &amp; Wealth - EFF &amp; HFCS'!$E$7</f>
        <v>0.48</v>
      </c>
    </row>
    <row r="9" spans="1:10">
      <c r="B9" s="77">
        <v>4</v>
      </c>
      <c r="C9" s="77" t="s">
        <v>365</v>
      </c>
      <c r="D9" s="77" t="s">
        <v>3</v>
      </c>
      <c r="E9" s="77" t="s">
        <v>12</v>
      </c>
      <c r="F9" s="78">
        <v>3.2</v>
      </c>
      <c r="G9" s="77" t="s">
        <v>88</v>
      </c>
      <c r="H9" s="98" t="s">
        <v>55</v>
      </c>
      <c r="I9" t="s">
        <v>75</v>
      </c>
      <c r="J9" s="105">
        <v>3.2</v>
      </c>
    </row>
    <row r="10" spans="1:10">
      <c r="B10">
        <v>5</v>
      </c>
      <c r="C10" t="s">
        <v>365</v>
      </c>
      <c r="D10" t="s">
        <v>4</v>
      </c>
      <c r="E10" t="s">
        <v>13</v>
      </c>
      <c r="F10" s="74">
        <v>0.5</v>
      </c>
      <c r="G10" t="s">
        <v>53</v>
      </c>
      <c r="H10" s="97">
        <v>4</v>
      </c>
      <c r="I10" t="s">
        <v>73</v>
      </c>
      <c r="J10" s="74">
        <f>'Time Use'!$D$8</f>
        <v>0.30833333333333335</v>
      </c>
    </row>
    <row r="11" spans="1:10">
      <c r="B11">
        <v>6</v>
      </c>
      <c r="C11" t="s">
        <v>368</v>
      </c>
      <c r="D11" t="s">
        <v>5</v>
      </c>
      <c r="E11" t="s">
        <v>14</v>
      </c>
      <c r="F11" s="74">
        <v>0.99980000000000002</v>
      </c>
      <c r="G11" t="s">
        <v>53</v>
      </c>
      <c r="H11" s="97">
        <v>8</v>
      </c>
      <c r="I11" t="s">
        <v>80</v>
      </c>
      <c r="J11" s="104">
        <f>'Old-to-Young Intergenerational'!$D$8</f>
        <v>1.5619516317295954</v>
      </c>
    </row>
    <row r="12" spans="1:10">
      <c r="B12">
        <v>7</v>
      </c>
      <c r="C12" t="s">
        <v>368</v>
      </c>
      <c r="D12" t="s">
        <v>6</v>
      </c>
      <c r="E12" t="s">
        <v>15</v>
      </c>
      <c r="F12" s="74">
        <v>0.9405</v>
      </c>
      <c r="G12" t="s">
        <v>53</v>
      </c>
      <c r="H12" s="97">
        <v>9</v>
      </c>
      <c r="I12" t="s">
        <v>586</v>
      </c>
      <c r="J12" s="104">
        <f>'Old-to-Young Intergenerational'!$D$9</f>
        <v>0.50439999999999996</v>
      </c>
    </row>
    <row r="13" spans="1:10">
      <c r="B13">
        <v>8</v>
      </c>
      <c r="C13" t="s">
        <v>368</v>
      </c>
      <c r="D13" t="s">
        <v>7</v>
      </c>
      <c r="E13" t="s">
        <v>16</v>
      </c>
      <c r="F13" s="74">
        <f>1/$J$13</f>
        <v>2.8571428571428571E-2</v>
      </c>
      <c r="G13" t="s">
        <v>54</v>
      </c>
      <c r="H13" s="97">
        <v>6</v>
      </c>
      <c r="I13" t="s">
        <v>558</v>
      </c>
      <c r="J13" s="104">
        <f>'Duration - Life'!$E$26</f>
        <v>35</v>
      </c>
    </row>
    <row r="14" spans="1:10">
      <c r="B14">
        <v>9</v>
      </c>
      <c r="C14" t="s">
        <v>368</v>
      </c>
      <c r="D14" t="s">
        <v>17</v>
      </c>
      <c r="E14" t="s">
        <v>18</v>
      </c>
      <c r="F14" s="74">
        <f>1-1/$J$14</f>
        <v>0.95607503046190589</v>
      </c>
      <c r="G14" t="s">
        <v>54</v>
      </c>
      <c r="H14" s="97">
        <v>7</v>
      </c>
      <c r="I14" t="s">
        <v>559</v>
      </c>
      <c r="J14" s="104">
        <f>'Duration - Life'!$E$27</f>
        <v>22.766094331215125</v>
      </c>
    </row>
    <row r="15" spans="1:10">
      <c r="B15">
        <v>10</v>
      </c>
      <c r="C15" t="s">
        <v>366</v>
      </c>
      <c r="D15" t="s">
        <v>19</v>
      </c>
      <c r="E15" t="s">
        <v>20</v>
      </c>
      <c r="F15" s="74">
        <f>$J$15</f>
        <v>0.47546463171972858</v>
      </c>
      <c r="G15" t="s">
        <v>54</v>
      </c>
      <c r="H15" s="97">
        <v>2</v>
      </c>
      <c r="I15" t="s">
        <v>20</v>
      </c>
      <c r="J15" s="104">
        <f>'K &amp; L - Income Share'!$D$8</f>
        <v>0.47546463171972858</v>
      </c>
    </row>
    <row r="16" spans="1:10">
      <c r="B16" s="77">
        <v>11</v>
      </c>
      <c r="C16" s="77" t="s">
        <v>366</v>
      </c>
      <c r="D16" s="77" t="s">
        <v>21</v>
      </c>
      <c r="E16" s="77" t="s">
        <v>22</v>
      </c>
      <c r="F16" s="78">
        <f>'Investment-to-Output'!$D$7</f>
        <v>5.1617646496230317E-2</v>
      </c>
      <c r="G16" s="77" t="s">
        <v>54</v>
      </c>
      <c r="H16" s="99">
        <v>3</v>
      </c>
      <c r="I16" s="77" t="s">
        <v>370</v>
      </c>
      <c r="J16" s="78">
        <f>'Investment-to-Output'!$D$6</f>
        <v>0.21941580285637394</v>
      </c>
    </row>
    <row r="17" spans="2:11">
      <c r="B17">
        <v>12</v>
      </c>
      <c r="C17" t="s">
        <v>367</v>
      </c>
      <c r="D17" t="s">
        <v>24</v>
      </c>
      <c r="E17" t="s">
        <v>25</v>
      </c>
      <c r="F17" s="74">
        <v>1.4155</v>
      </c>
      <c r="G17" t="s">
        <v>53</v>
      </c>
      <c r="H17" s="97">
        <v>10</v>
      </c>
      <c r="I17" s="59" t="s">
        <v>588</v>
      </c>
      <c r="J17" s="106">
        <f>'Government Finances'!$D$5</f>
        <v>0.11355999999999999</v>
      </c>
      <c r="K17" s="59"/>
    </row>
    <row r="18" spans="2:11">
      <c r="B18">
        <v>13</v>
      </c>
      <c r="C18" t="s">
        <v>367</v>
      </c>
      <c r="D18" t="s">
        <v>26</v>
      </c>
      <c r="E18" t="s">
        <v>76</v>
      </c>
      <c r="F18" s="74">
        <v>0.89849999999999997</v>
      </c>
      <c r="G18" t="s">
        <v>54</v>
      </c>
      <c r="H18" s="97">
        <v>12</v>
      </c>
      <c r="I18" t="s">
        <v>76</v>
      </c>
      <c r="J18" s="106">
        <f>'Government Finances'!$D$8</f>
        <v>0.89236249999999995</v>
      </c>
    </row>
    <row r="19" spans="2:11">
      <c r="B19" s="77">
        <v>14</v>
      </c>
      <c r="C19" s="77" t="s">
        <v>367</v>
      </c>
      <c r="D19" s="77" t="s">
        <v>27</v>
      </c>
      <c r="E19" s="77" t="s">
        <v>77</v>
      </c>
      <c r="F19" s="78">
        <v>0.14829999999999999</v>
      </c>
      <c r="G19" s="77" t="s">
        <v>54</v>
      </c>
      <c r="H19" s="99">
        <v>13</v>
      </c>
      <c r="I19" s="77" t="s">
        <v>77</v>
      </c>
      <c r="J19" s="107">
        <f>'Government Finances'!$D$9</f>
        <v>0.1146045</v>
      </c>
    </row>
    <row r="20" spans="2:11">
      <c r="B20">
        <v>15</v>
      </c>
      <c r="C20" t="s">
        <v>367</v>
      </c>
      <c r="D20" t="s">
        <v>87</v>
      </c>
      <c r="E20" t="s">
        <v>78</v>
      </c>
      <c r="F20" s="74">
        <v>5.2400000000000002E-2</v>
      </c>
      <c r="G20" t="s">
        <v>53</v>
      </c>
      <c r="H20" s="97">
        <v>11</v>
      </c>
      <c r="I20" s="59" t="s">
        <v>587</v>
      </c>
      <c r="J20" s="106">
        <f>'Government Finances'!$D$7</f>
        <v>0.22271000000000002</v>
      </c>
      <c r="K20" s="59"/>
    </row>
    <row r="21" spans="2:11">
      <c r="B21">
        <v>16</v>
      </c>
      <c r="C21" t="s">
        <v>368</v>
      </c>
      <c r="D21" t="s">
        <v>32</v>
      </c>
      <c r="E21" t="s">
        <v>86</v>
      </c>
      <c r="F21" s="74">
        <v>4</v>
      </c>
      <c r="G21" t="s">
        <v>88</v>
      </c>
      <c r="H21" s="97" t="s">
        <v>55</v>
      </c>
      <c r="I21" t="s">
        <v>75</v>
      </c>
      <c r="J21" s="104" t="s">
        <v>55</v>
      </c>
    </row>
    <row r="22" spans="2:11">
      <c r="B22">
        <v>17</v>
      </c>
      <c r="C22" t="s">
        <v>368</v>
      </c>
      <c r="D22" t="s">
        <v>28</v>
      </c>
      <c r="E22" t="s">
        <v>82</v>
      </c>
      <c r="F22" s="74">
        <v>1</v>
      </c>
      <c r="G22" t="s">
        <v>88</v>
      </c>
      <c r="H22" s="97" t="s">
        <v>55</v>
      </c>
      <c r="I22" t="s">
        <v>75</v>
      </c>
      <c r="J22" s="104" t="s">
        <v>55</v>
      </c>
    </row>
    <row r="23" spans="2:11">
      <c r="B23">
        <v>18</v>
      </c>
      <c r="C23" t="s">
        <v>368</v>
      </c>
      <c r="D23" t="s">
        <v>29</v>
      </c>
      <c r="E23" t="s">
        <v>83</v>
      </c>
      <c r="F23" s="74">
        <v>1.68</v>
      </c>
      <c r="G23" t="s">
        <v>53</v>
      </c>
      <c r="H23" s="97">
        <v>15</v>
      </c>
      <c r="I23" t="s">
        <v>79</v>
      </c>
      <c r="J23" s="104">
        <f>'Income &amp; Wealth - EFF &amp; HFCS'!$E$43</f>
        <v>0.68203274059295604</v>
      </c>
    </row>
    <row r="24" spans="2:11">
      <c r="B24">
        <v>19</v>
      </c>
      <c r="C24" t="s">
        <v>368</v>
      </c>
      <c r="D24" t="s">
        <v>30</v>
      </c>
      <c r="E24" t="s">
        <v>84</v>
      </c>
      <c r="F24" s="74">
        <v>3.86</v>
      </c>
      <c r="G24" t="s">
        <v>53</v>
      </c>
      <c r="H24" s="97">
        <v>16</v>
      </c>
      <c r="I24" t="s">
        <v>371</v>
      </c>
      <c r="J24" s="104">
        <f>'Income &amp; Wealth - EFF &amp; HFCS'!$E$8</f>
        <v>0.12720000000000001</v>
      </c>
    </row>
    <row r="25" spans="2:11">
      <c r="B25">
        <v>20</v>
      </c>
      <c r="C25" t="s">
        <v>368</v>
      </c>
      <c r="D25" t="s">
        <v>31</v>
      </c>
      <c r="E25" t="s">
        <v>85</v>
      </c>
      <c r="F25" s="74">
        <v>95.4</v>
      </c>
      <c r="G25" t="s">
        <v>53</v>
      </c>
      <c r="H25" s="97">
        <v>17</v>
      </c>
      <c r="I25" t="s">
        <v>372</v>
      </c>
      <c r="J25" s="104">
        <f>'Income &amp; Wealth - EFF &amp; HFCS'!$E$9</f>
        <v>0.1384</v>
      </c>
    </row>
    <row r="26" spans="2:11">
      <c r="B26">
        <v>21</v>
      </c>
      <c r="C26" t="s">
        <v>368</v>
      </c>
      <c r="D26" t="s">
        <v>33</v>
      </c>
      <c r="E26" t="s">
        <v>56</v>
      </c>
      <c r="F26" s="74">
        <v>0.96099999999999997</v>
      </c>
      <c r="G26" t="s">
        <v>88</v>
      </c>
      <c r="H26" s="97" t="s">
        <v>55</v>
      </c>
      <c r="I26" t="s">
        <v>75</v>
      </c>
      <c r="J26" s="104" t="s">
        <v>55</v>
      </c>
    </row>
    <row r="27" spans="2:11">
      <c r="B27">
        <v>22</v>
      </c>
      <c r="C27" t="s">
        <v>368</v>
      </c>
      <c r="D27" t="s">
        <v>34</v>
      </c>
      <c r="E27" t="s">
        <v>57</v>
      </c>
      <c r="F27" s="74">
        <v>3.7999999999999999E-2</v>
      </c>
      <c r="G27" t="s">
        <v>53</v>
      </c>
      <c r="H27" s="97">
        <v>18</v>
      </c>
      <c r="I27" t="s">
        <v>373</v>
      </c>
      <c r="J27" s="104">
        <f>'Income &amp; Wealth - EFF &amp; HFCS'!$E$10</f>
        <v>0.21190000000000001</v>
      </c>
    </row>
    <row r="28" spans="2:11">
      <c r="B28">
        <v>23</v>
      </c>
      <c r="C28" t="s">
        <v>368</v>
      </c>
      <c r="D28" t="s">
        <v>35</v>
      </c>
      <c r="E28" t="s">
        <v>58</v>
      </c>
      <c r="F28" s="74">
        <v>8.9999999999999993E-3</v>
      </c>
      <c r="G28" t="s">
        <v>53</v>
      </c>
      <c r="H28" s="97">
        <v>19</v>
      </c>
      <c r="I28" t="s">
        <v>374</v>
      </c>
      <c r="J28" s="104">
        <f>'Income &amp; Wealth - EFF &amp; HFCS'!$E$11</f>
        <v>0.52249999999999996</v>
      </c>
    </row>
    <row r="29" spans="2:11">
      <c r="B29">
        <v>24</v>
      </c>
      <c r="C29" t="s">
        <v>368</v>
      </c>
      <c r="D29" t="s">
        <v>36</v>
      </c>
      <c r="E29" t="s">
        <v>59</v>
      </c>
      <c r="F29" s="74">
        <v>1E-4</v>
      </c>
      <c r="G29" t="s">
        <v>53</v>
      </c>
      <c r="H29" s="97">
        <v>24</v>
      </c>
      <c r="I29" t="s">
        <v>375</v>
      </c>
      <c r="J29" s="104">
        <f>'Income &amp; Wealth - EFF &amp; HFCS'!$E$12</f>
        <v>0.1101</v>
      </c>
    </row>
    <row r="30" spans="2:11">
      <c r="B30">
        <v>25</v>
      </c>
      <c r="C30" t="s">
        <v>368</v>
      </c>
      <c r="D30" t="s">
        <v>37</v>
      </c>
      <c r="E30" t="s">
        <v>60</v>
      </c>
      <c r="F30" s="74">
        <v>9.9000000000000008E-3</v>
      </c>
      <c r="G30" t="s">
        <v>53</v>
      </c>
      <c r="H30" s="97">
        <v>25</v>
      </c>
      <c r="I30" t="s">
        <v>376</v>
      </c>
      <c r="J30" s="104">
        <f>'Income &amp; Wealth - EFF &amp; HFCS'!$E$13</f>
        <v>0.13400000000000001</v>
      </c>
    </row>
    <row r="31" spans="2:11">
      <c r="B31">
        <v>26</v>
      </c>
      <c r="C31" t="s">
        <v>368</v>
      </c>
      <c r="D31" t="s">
        <v>38</v>
      </c>
      <c r="E31" t="s">
        <v>61</v>
      </c>
      <c r="F31" s="74">
        <v>0.98309999999999997</v>
      </c>
      <c r="G31" t="s">
        <v>88</v>
      </c>
      <c r="H31" s="97" t="s">
        <v>55</v>
      </c>
      <c r="I31" t="s">
        <v>75</v>
      </c>
      <c r="J31" s="104" t="s">
        <v>55</v>
      </c>
    </row>
    <row r="32" spans="2:11">
      <c r="B32">
        <v>27</v>
      </c>
      <c r="C32" t="s">
        <v>368</v>
      </c>
      <c r="D32" t="s">
        <v>39</v>
      </c>
      <c r="E32" t="s">
        <v>62</v>
      </c>
      <c r="F32" s="74">
        <v>6.7999999999999996E-3</v>
      </c>
      <c r="G32" t="s">
        <v>53</v>
      </c>
      <c r="H32" s="97">
        <v>26</v>
      </c>
      <c r="I32" t="s">
        <v>377</v>
      </c>
      <c r="J32" s="104">
        <f>'Income &amp; Wealth - EFF &amp; HFCS'!$E$14</f>
        <v>0.1207</v>
      </c>
    </row>
    <row r="33" spans="2:10">
      <c r="B33" s="77">
        <v>28</v>
      </c>
      <c r="C33" s="77" t="s">
        <v>368</v>
      </c>
      <c r="D33" s="77" t="s">
        <v>40</v>
      </c>
      <c r="E33" s="77" t="s">
        <v>63</v>
      </c>
      <c r="F33" s="78">
        <v>2.0000000000000001E-4</v>
      </c>
      <c r="G33" s="77" t="s">
        <v>53</v>
      </c>
      <c r="H33" s="99">
        <v>20</v>
      </c>
      <c r="I33" s="77" t="s">
        <v>378</v>
      </c>
      <c r="J33" s="104">
        <f>'Income &amp; Wealth - EFF &amp; HFCS'!$E$44</f>
        <v>3.622064163471872E-2</v>
      </c>
    </row>
    <row r="34" spans="2:10">
      <c r="B34">
        <v>29</v>
      </c>
      <c r="C34" t="s">
        <v>368</v>
      </c>
      <c r="D34" t="s">
        <v>41</v>
      </c>
      <c r="E34" t="s">
        <v>64</v>
      </c>
      <c r="F34" s="74">
        <v>2.0999999999999999E-3</v>
      </c>
      <c r="G34" t="s">
        <v>53</v>
      </c>
      <c r="H34" s="97">
        <v>21</v>
      </c>
      <c r="I34" t="s">
        <v>379</v>
      </c>
      <c r="J34" s="104">
        <f>'Income &amp; Wealth - EFF &amp; HFCS'!$E$45</f>
        <v>9.6534671074921807E-2</v>
      </c>
    </row>
    <row r="35" spans="2:10">
      <c r="B35">
        <v>30</v>
      </c>
      <c r="C35" t="s">
        <v>368</v>
      </c>
      <c r="D35" t="s">
        <v>42</v>
      </c>
      <c r="E35" t="s">
        <v>65</v>
      </c>
      <c r="F35" s="74">
        <v>2.0000000000000001E-4</v>
      </c>
      <c r="G35" t="s">
        <v>53</v>
      </c>
      <c r="H35" s="97">
        <v>22</v>
      </c>
      <c r="I35" t="s">
        <v>380</v>
      </c>
      <c r="J35" s="104">
        <f>'Income &amp; Wealth - EFF &amp; HFCS'!$E$46</f>
        <v>0.1810868694460184</v>
      </c>
    </row>
    <row r="36" spans="2:10">
      <c r="B36">
        <v>31</v>
      </c>
      <c r="C36" t="s">
        <v>368</v>
      </c>
      <c r="D36" t="s">
        <v>43</v>
      </c>
      <c r="E36" t="s">
        <v>66</v>
      </c>
      <c r="F36" s="74">
        <v>0.99550000000000005</v>
      </c>
      <c r="G36" t="s">
        <v>88</v>
      </c>
      <c r="H36" s="97" t="s">
        <v>55</v>
      </c>
      <c r="I36" t="s">
        <v>75</v>
      </c>
      <c r="J36" s="104" t="s">
        <v>55</v>
      </c>
    </row>
    <row r="37" spans="2:10">
      <c r="B37">
        <v>32</v>
      </c>
      <c r="C37" t="s">
        <v>368</v>
      </c>
      <c r="D37" t="s">
        <v>44</v>
      </c>
      <c r="E37" t="s">
        <v>67</v>
      </c>
      <c r="F37" s="74">
        <v>2.2000000000000001E-3</v>
      </c>
      <c r="G37" t="s">
        <v>53</v>
      </c>
      <c r="H37" s="97">
        <v>23</v>
      </c>
      <c r="I37" t="s">
        <v>381</v>
      </c>
      <c r="J37" s="104">
        <f>'Income &amp; Wealth - EFF &amp; HFCS'!$E$47</f>
        <v>0.68615786503135079</v>
      </c>
    </row>
    <row r="38" spans="2:10">
      <c r="B38">
        <v>33</v>
      </c>
      <c r="C38" t="s">
        <v>368</v>
      </c>
      <c r="D38" t="s">
        <v>45</v>
      </c>
      <c r="E38" t="s">
        <v>68</v>
      </c>
      <c r="F38" s="74">
        <v>4.8999999999999998E-3</v>
      </c>
      <c r="G38" t="s">
        <v>53</v>
      </c>
      <c r="H38" s="97">
        <v>27</v>
      </c>
      <c r="I38" t="s">
        <v>382</v>
      </c>
      <c r="J38" s="104">
        <f>'Income &amp; Wealth - EFF &amp; HFCS'!$E$48</f>
        <v>0.12926059770584133</v>
      </c>
    </row>
    <row r="39" spans="2:10">
      <c r="B39">
        <v>34</v>
      </c>
      <c r="C39" t="s">
        <v>368</v>
      </c>
      <c r="D39" t="s">
        <v>46</v>
      </c>
      <c r="E39" t="s">
        <v>69</v>
      </c>
      <c r="F39" s="74">
        <v>2.7199999999999998E-2</v>
      </c>
      <c r="G39" t="s">
        <v>53</v>
      </c>
      <c r="H39" s="97">
        <v>28</v>
      </c>
      <c r="I39" t="s">
        <v>383</v>
      </c>
      <c r="J39" s="104">
        <f>'Income &amp; Wealth - EFF &amp; HFCS'!$E$49</f>
        <v>0.19792514476776132</v>
      </c>
    </row>
    <row r="40" spans="2:10">
      <c r="B40">
        <v>35</v>
      </c>
      <c r="C40" t="s">
        <v>368</v>
      </c>
      <c r="D40" t="s">
        <v>47</v>
      </c>
      <c r="E40" t="s">
        <v>70</v>
      </c>
      <c r="F40" s="74">
        <v>6.2300000000000001E-2</v>
      </c>
      <c r="G40" t="s">
        <v>53</v>
      </c>
      <c r="H40" s="97">
        <v>29</v>
      </c>
      <c r="I40" t="s">
        <v>384</v>
      </c>
      <c r="J40" s="104">
        <f>'Income &amp; Wealth - EFF &amp; HFCS'!$E$50</f>
        <v>0.20266476356188468</v>
      </c>
    </row>
    <row r="41" spans="2:10">
      <c r="B41" s="1">
        <v>36</v>
      </c>
      <c r="C41" s="1" t="s">
        <v>368</v>
      </c>
      <c r="D41" s="1" t="s">
        <v>48</v>
      </c>
      <c r="E41" s="1" t="s">
        <v>71</v>
      </c>
      <c r="F41" s="75">
        <v>0.73370000000000002</v>
      </c>
      <c r="G41" s="1" t="s">
        <v>88</v>
      </c>
      <c r="H41" s="100" t="s">
        <v>55</v>
      </c>
      <c r="I41" s="1" t="s">
        <v>75</v>
      </c>
      <c r="J41" s="108" t="s">
        <v>55</v>
      </c>
    </row>
  </sheetData>
  <autoFilter ref="B5:J41"/>
  <pageMargins left="0.7" right="0.7" top="0.75" bottom="0.75" header="0.3" footer="0.3"/>
  <pageSetup paperSize="9" orientation="landscape" horizontalDpi="300" verticalDpi="3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4:C4"/>
  <sheetViews>
    <sheetView showGridLines="0" workbookViewId="0"/>
  </sheetViews>
  <sheetFormatPr baseColWidth="10" defaultColWidth="9.140625" defaultRowHeight="15"/>
  <cols>
    <col min="1" max="1" width="9.140625" style="83"/>
    <col min="2" max="3" width="11.28515625" style="83" bestFit="1" customWidth="1"/>
    <col min="4" max="16384" width="9.140625" style="83"/>
  </cols>
  <sheetData>
    <row r="4" spans="2:3" ht="28.5">
      <c r="B4" s="84" t="s">
        <v>548</v>
      </c>
      <c r="C4" s="85" t="s">
        <v>549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A1:K58"/>
  <sheetViews>
    <sheetView zoomScale="85" zoomScaleNormal="85" workbookViewId="0"/>
  </sheetViews>
  <sheetFormatPr baseColWidth="10" defaultColWidth="9.140625" defaultRowHeight="14.25"/>
  <cols>
    <col min="1" max="1" width="13.42578125" style="65" customWidth="1"/>
    <col min="2" max="11" width="12.140625" style="65" customWidth="1"/>
    <col min="12" max="16384" width="9.140625" style="65"/>
  </cols>
  <sheetData>
    <row r="1" spans="1:11">
      <c r="A1" s="64" t="s">
        <v>303</v>
      </c>
    </row>
    <row r="3" spans="1:11">
      <c r="A3" s="64" t="s">
        <v>304</v>
      </c>
      <c r="B3" s="66">
        <v>43997.845011574071</v>
      </c>
    </row>
    <row r="4" spans="1:11">
      <c r="A4" s="64" t="s">
        <v>305</v>
      </c>
      <c r="B4" s="66">
        <v>43998.801773657411</v>
      </c>
    </row>
    <row r="5" spans="1:11">
      <c r="A5" s="64" t="s">
        <v>306</v>
      </c>
      <c r="B5" s="64" t="s">
        <v>81</v>
      </c>
    </row>
    <row r="7" spans="1:11">
      <c r="A7" s="64" t="s">
        <v>307</v>
      </c>
      <c r="B7" s="64" t="s">
        <v>308</v>
      </c>
    </row>
    <row r="8" spans="1:11">
      <c r="A8" s="64" t="s">
        <v>309</v>
      </c>
      <c r="B8" s="64" t="s">
        <v>310</v>
      </c>
    </row>
    <row r="10" spans="1:11">
      <c r="A10" s="67" t="s">
        <v>311</v>
      </c>
      <c r="B10" s="67" t="s">
        <v>94</v>
      </c>
      <c r="C10" s="67" t="s">
        <v>95</v>
      </c>
      <c r="D10" s="67" t="s">
        <v>96</v>
      </c>
      <c r="E10" s="67" t="s">
        <v>97</v>
      </c>
      <c r="F10" s="67" t="s">
        <v>98</v>
      </c>
      <c r="G10" s="67" t="s">
        <v>99</v>
      </c>
      <c r="H10" s="67" t="s">
        <v>100</v>
      </c>
      <c r="I10" s="67" t="s">
        <v>118</v>
      </c>
      <c r="J10" s="67" t="s">
        <v>119</v>
      </c>
      <c r="K10" s="67" t="s">
        <v>312</v>
      </c>
    </row>
    <row r="11" spans="1:11">
      <c r="A11" s="67" t="s">
        <v>313</v>
      </c>
      <c r="B11" s="68">
        <v>10978630.800000001</v>
      </c>
      <c r="C11" s="68">
        <v>11323743.1</v>
      </c>
      <c r="D11" s="68">
        <v>11391240.199999999</v>
      </c>
      <c r="E11" s="68">
        <v>11518330.6</v>
      </c>
      <c r="F11" s="68">
        <v>11782976.9</v>
      </c>
      <c r="G11" s="68">
        <v>12214349.9</v>
      </c>
      <c r="H11" s="68">
        <v>12550268.199999999</v>
      </c>
      <c r="I11" s="68">
        <v>13049007.9</v>
      </c>
      <c r="J11" s="68">
        <v>13491996.300000001</v>
      </c>
      <c r="K11" s="68">
        <v>13928753</v>
      </c>
    </row>
    <row r="12" spans="1:11">
      <c r="A12" s="67" t="s">
        <v>314</v>
      </c>
      <c r="B12" s="68">
        <v>12846026.800000001</v>
      </c>
      <c r="C12" s="68">
        <v>13236201</v>
      </c>
      <c r="D12" s="68">
        <v>13502948.6</v>
      </c>
      <c r="E12" s="68">
        <v>13616756.300000001</v>
      </c>
      <c r="F12" s="68">
        <v>14092762.1</v>
      </c>
      <c r="G12" s="68">
        <v>14855284.5</v>
      </c>
      <c r="H12" s="68">
        <v>14985323.300000001</v>
      </c>
      <c r="I12" s="68">
        <v>15412117.199999999</v>
      </c>
      <c r="J12" s="68">
        <v>15915732.9</v>
      </c>
      <c r="K12" s="68">
        <v>16452065.5</v>
      </c>
    </row>
    <row r="13" spans="1:11">
      <c r="A13" s="67" t="s">
        <v>315</v>
      </c>
      <c r="B13" s="68">
        <v>11828853.1</v>
      </c>
      <c r="C13" s="68">
        <v>12169200.4</v>
      </c>
      <c r="D13" s="68">
        <v>12423453.199999999</v>
      </c>
      <c r="E13" s="68">
        <v>12519538.9</v>
      </c>
      <c r="F13" s="68">
        <v>12962093.800000001</v>
      </c>
      <c r="G13" s="68">
        <v>13665128.300000001</v>
      </c>
      <c r="H13" s="68">
        <v>13765201.6</v>
      </c>
      <c r="I13" s="68">
        <v>14086589.699999999</v>
      </c>
      <c r="J13" s="68">
        <v>14495180.199999999</v>
      </c>
      <c r="K13" s="68">
        <v>14936714.9</v>
      </c>
    </row>
    <row r="14" spans="1:11">
      <c r="A14" s="67" t="s">
        <v>316</v>
      </c>
      <c r="B14" s="68">
        <v>9474062.8000000007</v>
      </c>
      <c r="C14" s="68">
        <v>9747760.1999999993</v>
      </c>
      <c r="D14" s="68">
        <v>9781529.1999999993</v>
      </c>
      <c r="E14" s="68">
        <v>9876008.9000000004</v>
      </c>
      <c r="F14" s="68">
        <v>10131376.9</v>
      </c>
      <c r="G14" s="68">
        <v>10524305.800000001</v>
      </c>
      <c r="H14" s="68">
        <v>10817077.300000001</v>
      </c>
      <c r="I14" s="68">
        <v>11202759.6</v>
      </c>
      <c r="J14" s="68">
        <v>11568687.199999999</v>
      </c>
      <c r="K14" s="68">
        <v>11912661.9</v>
      </c>
    </row>
    <row r="15" spans="1:11">
      <c r="A15" s="67" t="s">
        <v>317</v>
      </c>
      <c r="B15" s="68">
        <v>9534696.5</v>
      </c>
      <c r="C15" s="68">
        <v>9799212.6999999993</v>
      </c>
      <c r="D15" s="68">
        <v>9836959.0999999996</v>
      </c>
      <c r="E15" s="68">
        <v>9933839.3000000007</v>
      </c>
      <c r="F15" s="68">
        <v>10167921.699999999</v>
      </c>
      <c r="G15" s="68">
        <v>10524305.800000001</v>
      </c>
      <c r="H15" s="68">
        <v>10817077.300000001</v>
      </c>
      <c r="I15" s="68">
        <v>11202759.6</v>
      </c>
      <c r="J15" s="68">
        <v>11568687.199999999</v>
      </c>
      <c r="K15" s="68">
        <v>11912661.9</v>
      </c>
    </row>
    <row r="16" spans="1:11">
      <c r="A16" s="67" t="s">
        <v>318</v>
      </c>
      <c r="B16" s="68">
        <v>9343596.5</v>
      </c>
      <c r="C16" s="68">
        <v>9596017.9000000004</v>
      </c>
      <c r="D16" s="68">
        <v>9627129.6999999993</v>
      </c>
      <c r="E16" s="68">
        <v>9720519.9000000004</v>
      </c>
      <c r="F16" s="68">
        <v>9947717.9000000004</v>
      </c>
      <c r="G16" s="68">
        <v>10295681.4</v>
      </c>
      <c r="H16" s="68">
        <v>10580770.199999999</v>
      </c>
      <c r="I16" s="68">
        <v>10951046.9</v>
      </c>
      <c r="J16" s="68">
        <v>11299429.6</v>
      </c>
      <c r="K16" s="68">
        <v>11628317</v>
      </c>
    </row>
    <row r="17" spans="1:11">
      <c r="A17" s="67" t="s">
        <v>127</v>
      </c>
      <c r="B17" s="68">
        <v>363140.1</v>
      </c>
      <c r="C17" s="68">
        <v>375967.8</v>
      </c>
      <c r="D17" s="68">
        <v>386174.7</v>
      </c>
      <c r="E17" s="68">
        <v>392880</v>
      </c>
      <c r="F17" s="68">
        <v>403003.3</v>
      </c>
      <c r="G17" s="68">
        <v>416701.4</v>
      </c>
      <c r="H17" s="68">
        <v>430231.1</v>
      </c>
      <c r="I17" s="68">
        <v>445956.6</v>
      </c>
      <c r="J17" s="68">
        <v>459531.6</v>
      </c>
      <c r="K17" s="68">
        <v>473085.1</v>
      </c>
    </row>
    <row r="18" spans="1:11">
      <c r="A18" s="67" t="s">
        <v>129</v>
      </c>
      <c r="B18" s="68">
        <v>38044.1</v>
      </c>
      <c r="C18" s="68">
        <v>41252.6</v>
      </c>
      <c r="D18" s="68">
        <v>42033.5</v>
      </c>
      <c r="E18" s="68">
        <v>41885.4</v>
      </c>
      <c r="F18" s="68">
        <v>42876.1</v>
      </c>
      <c r="G18" s="68">
        <v>45675.8</v>
      </c>
      <c r="H18" s="68">
        <v>48620.5</v>
      </c>
      <c r="I18" s="68">
        <v>52310</v>
      </c>
      <c r="J18" s="68">
        <v>56086.9</v>
      </c>
      <c r="K18" s="68">
        <v>60675.3</v>
      </c>
    </row>
    <row r="19" spans="1:11">
      <c r="A19" s="67" t="s">
        <v>319</v>
      </c>
      <c r="B19" s="68">
        <v>156718.20000000001</v>
      </c>
      <c r="C19" s="68">
        <v>164040.5</v>
      </c>
      <c r="D19" s="68">
        <v>161434.29999999999</v>
      </c>
      <c r="E19" s="68">
        <v>157741.6</v>
      </c>
      <c r="F19" s="68">
        <v>156660</v>
      </c>
      <c r="G19" s="68">
        <v>168473.3</v>
      </c>
      <c r="H19" s="68">
        <v>176370.1</v>
      </c>
      <c r="I19" s="68">
        <v>191721.8</v>
      </c>
      <c r="J19" s="68">
        <v>207570.3</v>
      </c>
      <c r="K19" s="68">
        <v>220200.7</v>
      </c>
    </row>
    <row r="20" spans="1:11">
      <c r="A20" s="67" t="s">
        <v>139</v>
      </c>
      <c r="B20" s="68">
        <v>243165.4</v>
      </c>
      <c r="C20" s="68">
        <v>247879.9</v>
      </c>
      <c r="D20" s="68">
        <v>254578</v>
      </c>
      <c r="E20" s="68">
        <v>258742.7</v>
      </c>
      <c r="F20" s="68">
        <v>265757</v>
      </c>
      <c r="G20" s="68">
        <v>273017.59999999998</v>
      </c>
      <c r="H20" s="68">
        <v>283109.7</v>
      </c>
      <c r="I20" s="68">
        <v>292408</v>
      </c>
      <c r="J20" s="68">
        <v>301340.90000000002</v>
      </c>
      <c r="K20" s="68">
        <v>310937.09999999998</v>
      </c>
    </row>
    <row r="21" spans="1:11">
      <c r="A21" s="67" t="s">
        <v>320</v>
      </c>
      <c r="B21" s="68">
        <v>2564400</v>
      </c>
      <c r="C21" s="68">
        <v>2693560</v>
      </c>
      <c r="D21" s="68">
        <v>2745310</v>
      </c>
      <c r="E21" s="68">
        <v>2811350</v>
      </c>
      <c r="F21" s="68">
        <v>2927430</v>
      </c>
      <c r="G21" s="68">
        <v>3030070</v>
      </c>
      <c r="H21" s="68">
        <v>3134100</v>
      </c>
      <c r="I21" s="68">
        <v>3244990</v>
      </c>
      <c r="J21" s="68">
        <v>3344370</v>
      </c>
      <c r="K21" s="68">
        <v>3435210</v>
      </c>
    </row>
    <row r="22" spans="1:11">
      <c r="A22" s="67" t="s">
        <v>142</v>
      </c>
      <c r="B22" s="68">
        <v>14860.7</v>
      </c>
      <c r="C22" s="68">
        <v>16826.8</v>
      </c>
      <c r="D22" s="68">
        <v>18050.7</v>
      </c>
      <c r="E22" s="68">
        <v>19033.400000000001</v>
      </c>
      <c r="F22" s="68">
        <v>20180</v>
      </c>
      <c r="G22" s="68">
        <v>20782.2</v>
      </c>
      <c r="H22" s="68">
        <v>21693.599999999999</v>
      </c>
      <c r="I22" s="68">
        <v>23775.8</v>
      </c>
      <c r="J22" s="68">
        <v>26035.9</v>
      </c>
      <c r="K22" s="68">
        <v>28037.200000000001</v>
      </c>
    </row>
    <row r="23" spans="1:11">
      <c r="A23" s="67" t="s">
        <v>156</v>
      </c>
      <c r="B23" s="68">
        <v>167732.29999999999</v>
      </c>
      <c r="C23" s="68">
        <v>170827</v>
      </c>
      <c r="D23" s="68">
        <v>175115.7</v>
      </c>
      <c r="E23" s="68">
        <v>179661.3</v>
      </c>
      <c r="F23" s="68">
        <v>194818.2</v>
      </c>
      <c r="G23" s="68">
        <v>262833.40000000002</v>
      </c>
      <c r="H23" s="68">
        <v>271683.59999999998</v>
      </c>
      <c r="I23" s="68">
        <v>297130.8</v>
      </c>
      <c r="J23" s="68">
        <v>324038.2</v>
      </c>
      <c r="K23" s="68">
        <v>347215.3</v>
      </c>
    </row>
    <row r="24" spans="1:11">
      <c r="A24" s="67" t="s">
        <v>151</v>
      </c>
      <c r="B24" s="68">
        <v>226031.4</v>
      </c>
      <c r="C24" s="68">
        <v>207028.9</v>
      </c>
      <c r="D24" s="68">
        <v>191203.9</v>
      </c>
      <c r="E24" s="68">
        <v>180654.3</v>
      </c>
      <c r="F24" s="68">
        <v>178656.5</v>
      </c>
      <c r="G24" s="68">
        <v>177258.4</v>
      </c>
      <c r="H24" s="68">
        <v>176487.9</v>
      </c>
      <c r="I24" s="68">
        <v>180217.60000000001</v>
      </c>
      <c r="J24" s="68">
        <v>184713.60000000001</v>
      </c>
      <c r="K24" s="68">
        <v>187456.5</v>
      </c>
    </row>
    <row r="25" spans="1:11">
      <c r="A25" s="67" t="s">
        <v>89</v>
      </c>
      <c r="B25" s="68">
        <v>1072709</v>
      </c>
      <c r="C25" s="68">
        <v>1063763</v>
      </c>
      <c r="D25" s="68">
        <v>1031099</v>
      </c>
      <c r="E25" s="68">
        <v>1020348</v>
      </c>
      <c r="F25" s="68">
        <v>1032158</v>
      </c>
      <c r="G25" s="68">
        <v>1077590</v>
      </c>
      <c r="H25" s="68">
        <v>1113840</v>
      </c>
      <c r="I25" s="68">
        <v>1161878</v>
      </c>
      <c r="J25" s="68">
        <v>1202193</v>
      </c>
      <c r="K25" s="68">
        <v>1245331</v>
      </c>
    </row>
    <row r="26" spans="1:11">
      <c r="A26" s="67" t="s">
        <v>146</v>
      </c>
      <c r="B26" s="68">
        <v>1995289</v>
      </c>
      <c r="C26" s="68">
        <v>2058369</v>
      </c>
      <c r="D26" s="68">
        <v>2088804</v>
      </c>
      <c r="E26" s="68">
        <v>2117189</v>
      </c>
      <c r="F26" s="68">
        <v>2149765</v>
      </c>
      <c r="G26" s="68">
        <v>2198432</v>
      </c>
      <c r="H26" s="68">
        <v>2234129</v>
      </c>
      <c r="I26" s="68">
        <v>2297242</v>
      </c>
      <c r="J26" s="68">
        <v>2360687</v>
      </c>
      <c r="K26" s="68">
        <v>2425708</v>
      </c>
    </row>
    <row r="27" spans="1:11">
      <c r="A27" s="67" t="s">
        <v>153</v>
      </c>
      <c r="B27" s="68">
        <v>45111.8</v>
      </c>
      <c r="C27" s="68">
        <v>44793</v>
      </c>
      <c r="D27" s="68">
        <v>43940.800000000003</v>
      </c>
      <c r="E27" s="68">
        <v>43703.199999999997</v>
      </c>
      <c r="F27" s="68">
        <v>43401.3</v>
      </c>
      <c r="G27" s="68">
        <v>44616.4</v>
      </c>
      <c r="H27" s="68">
        <v>46615.5</v>
      </c>
      <c r="I27" s="68">
        <v>49094.400000000001</v>
      </c>
      <c r="J27" s="68">
        <v>51625.1</v>
      </c>
      <c r="K27" s="68">
        <v>53936.7</v>
      </c>
    </row>
    <row r="28" spans="1:11">
      <c r="A28" s="67" t="s">
        <v>161</v>
      </c>
      <c r="B28" s="68">
        <v>1611279.4</v>
      </c>
      <c r="C28" s="68">
        <v>1648755.8</v>
      </c>
      <c r="D28" s="68">
        <v>1624358.7</v>
      </c>
      <c r="E28" s="68">
        <v>1612751.3</v>
      </c>
      <c r="F28" s="68">
        <v>1627405.6</v>
      </c>
      <c r="G28" s="68">
        <v>1655355</v>
      </c>
      <c r="H28" s="68">
        <v>1695786.8</v>
      </c>
      <c r="I28" s="68">
        <v>1736592.8</v>
      </c>
      <c r="J28" s="68">
        <v>1766168.2</v>
      </c>
      <c r="K28" s="68">
        <v>1787664.1</v>
      </c>
    </row>
    <row r="29" spans="1:11">
      <c r="A29" s="67" t="s">
        <v>136</v>
      </c>
      <c r="B29" s="68">
        <v>19410</v>
      </c>
      <c r="C29" s="68">
        <v>19803</v>
      </c>
      <c r="D29" s="68">
        <v>19440.8</v>
      </c>
      <c r="E29" s="68">
        <v>17995</v>
      </c>
      <c r="F29" s="68">
        <v>17408.5</v>
      </c>
      <c r="G29" s="68">
        <v>17826.900000000001</v>
      </c>
      <c r="H29" s="68">
        <v>18872.900000000001</v>
      </c>
      <c r="I29" s="68">
        <v>20039.7</v>
      </c>
      <c r="J29" s="68">
        <v>21137.8</v>
      </c>
      <c r="K29" s="68">
        <v>21943.599999999999</v>
      </c>
    </row>
    <row r="30" spans="1:11">
      <c r="A30" s="67" t="s">
        <v>170</v>
      </c>
      <c r="B30" s="68">
        <v>17817.7</v>
      </c>
      <c r="C30" s="68">
        <v>20218.7</v>
      </c>
      <c r="D30" s="68">
        <v>22098.2</v>
      </c>
      <c r="E30" s="68">
        <v>22845.4</v>
      </c>
      <c r="F30" s="68">
        <v>23654.2</v>
      </c>
      <c r="G30" s="68">
        <v>24426</v>
      </c>
      <c r="H30" s="68">
        <v>25072.6</v>
      </c>
      <c r="I30" s="68">
        <v>26797.8</v>
      </c>
      <c r="J30" s="68">
        <v>29056.1</v>
      </c>
      <c r="K30" s="68">
        <v>30476.1</v>
      </c>
    </row>
    <row r="31" spans="1:11">
      <c r="A31" s="67" t="s">
        <v>166</v>
      </c>
      <c r="B31" s="68">
        <v>27955.3</v>
      </c>
      <c r="C31" s="68">
        <v>31233.7</v>
      </c>
      <c r="D31" s="68">
        <v>33331.699999999997</v>
      </c>
      <c r="E31" s="68">
        <v>34985</v>
      </c>
      <c r="F31" s="68">
        <v>36544.800000000003</v>
      </c>
      <c r="G31" s="68">
        <v>37321.800000000003</v>
      </c>
      <c r="H31" s="68">
        <v>38893.4</v>
      </c>
      <c r="I31" s="68">
        <v>42269.4</v>
      </c>
      <c r="J31" s="68">
        <v>45264.4</v>
      </c>
      <c r="K31" s="68">
        <v>48432.800000000003</v>
      </c>
    </row>
    <row r="32" spans="1:11">
      <c r="A32" s="67" t="s">
        <v>168</v>
      </c>
      <c r="B32" s="68">
        <v>40177.800000000003</v>
      </c>
      <c r="C32" s="68">
        <v>43164.6</v>
      </c>
      <c r="D32" s="68">
        <v>44112.1</v>
      </c>
      <c r="E32" s="68">
        <v>46499.6</v>
      </c>
      <c r="F32" s="68">
        <v>49824.5</v>
      </c>
      <c r="G32" s="68">
        <v>52065.8</v>
      </c>
      <c r="H32" s="68">
        <v>54867.199999999997</v>
      </c>
      <c r="I32" s="68">
        <v>56814.2</v>
      </c>
      <c r="J32" s="68">
        <v>60053.1</v>
      </c>
      <c r="K32" s="68">
        <v>63516.3</v>
      </c>
    </row>
    <row r="33" spans="1:11">
      <c r="A33" s="67" t="s">
        <v>154</v>
      </c>
      <c r="B33" s="68">
        <v>98986.8</v>
      </c>
      <c r="C33" s="68">
        <v>101552.7</v>
      </c>
      <c r="D33" s="68">
        <v>99733.6</v>
      </c>
      <c r="E33" s="68">
        <v>102032.3</v>
      </c>
      <c r="F33" s="68">
        <v>105905.9</v>
      </c>
      <c r="G33" s="68">
        <v>112210.3</v>
      </c>
      <c r="H33" s="68">
        <v>115259.2</v>
      </c>
      <c r="I33" s="68">
        <v>125603.1</v>
      </c>
      <c r="J33" s="68">
        <v>133782.20000000001</v>
      </c>
      <c r="K33" s="68">
        <v>143826.4</v>
      </c>
    </row>
    <row r="34" spans="1:11">
      <c r="A34" s="67" t="s">
        <v>176</v>
      </c>
      <c r="B34" s="68">
        <v>6599.5</v>
      </c>
      <c r="C34" s="68">
        <v>6839.5</v>
      </c>
      <c r="D34" s="68">
        <v>7170.9</v>
      </c>
      <c r="E34" s="68">
        <v>7651.5</v>
      </c>
      <c r="F34" s="68">
        <v>8526.2000000000007</v>
      </c>
      <c r="G34" s="68">
        <v>9656.6</v>
      </c>
      <c r="H34" s="68">
        <v>10369.700000000001</v>
      </c>
      <c r="I34" s="68">
        <v>11321.7</v>
      </c>
      <c r="J34" s="68">
        <v>12402.8</v>
      </c>
      <c r="K34" s="68">
        <v>13277.3</v>
      </c>
    </row>
    <row r="35" spans="1:11">
      <c r="A35" s="67" t="s">
        <v>178</v>
      </c>
      <c r="B35" s="68">
        <v>639187</v>
      </c>
      <c r="C35" s="68">
        <v>650359</v>
      </c>
      <c r="D35" s="68">
        <v>652966</v>
      </c>
      <c r="E35" s="68">
        <v>660463</v>
      </c>
      <c r="F35" s="68">
        <v>671560</v>
      </c>
      <c r="G35" s="68">
        <v>690008</v>
      </c>
      <c r="H35" s="68">
        <v>708337</v>
      </c>
      <c r="I35" s="68">
        <v>738146</v>
      </c>
      <c r="J35" s="68">
        <v>774039</v>
      </c>
      <c r="K35" s="68">
        <v>812051</v>
      </c>
    </row>
    <row r="36" spans="1:11">
      <c r="A36" s="67" t="s">
        <v>124</v>
      </c>
      <c r="B36" s="68">
        <v>295896.59999999998</v>
      </c>
      <c r="C36" s="68">
        <v>310128.7</v>
      </c>
      <c r="D36" s="68">
        <v>318653</v>
      </c>
      <c r="E36" s="68">
        <v>323910.2</v>
      </c>
      <c r="F36" s="68">
        <v>333146.09999999998</v>
      </c>
      <c r="G36" s="68">
        <v>344269.2</v>
      </c>
      <c r="H36" s="68">
        <v>357299.7</v>
      </c>
      <c r="I36" s="68">
        <v>370295.8</v>
      </c>
      <c r="J36" s="68">
        <v>385711.9</v>
      </c>
      <c r="K36" s="68">
        <v>398682.4</v>
      </c>
    </row>
    <row r="37" spans="1:11">
      <c r="A37" s="67" t="s">
        <v>183</v>
      </c>
      <c r="B37" s="68">
        <v>361803.9</v>
      </c>
      <c r="C37" s="68">
        <v>380241.7</v>
      </c>
      <c r="D37" s="68">
        <v>389376.8</v>
      </c>
      <c r="E37" s="68">
        <v>394733.8</v>
      </c>
      <c r="F37" s="68">
        <v>411163.2</v>
      </c>
      <c r="G37" s="68">
        <v>430258.1</v>
      </c>
      <c r="H37" s="68">
        <v>426555.7</v>
      </c>
      <c r="I37" s="68">
        <v>467312.9</v>
      </c>
      <c r="J37" s="68">
        <v>497590.1</v>
      </c>
      <c r="K37" s="68">
        <v>529029.19999999995</v>
      </c>
    </row>
    <row r="38" spans="1:11">
      <c r="A38" s="67" t="s">
        <v>185</v>
      </c>
      <c r="B38" s="68">
        <v>179610.8</v>
      </c>
      <c r="C38" s="68">
        <v>176096.2</v>
      </c>
      <c r="D38" s="68">
        <v>168295.6</v>
      </c>
      <c r="E38" s="68">
        <v>170492.3</v>
      </c>
      <c r="F38" s="68">
        <v>173053.7</v>
      </c>
      <c r="G38" s="68">
        <v>179713.2</v>
      </c>
      <c r="H38" s="68">
        <v>186489.8</v>
      </c>
      <c r="I38" s="68">
        <v>195947.2</v>
      </c>
      <c r="J38" s="68">
        <v>204304.8</v>
      </c>
      <c r="K38" s="68">
        <v>212319.3</v>
      </c>
    </row>
    <row r="39" spans="1:11">
      <c r="A39" s="67" t="s">
        <v>187</v>
      </c>
      <c r="B39" s="68">
        <v>125408.8</v>
      </c>
      <c r="C39" s="68">
        <v>131925.4</v>
      </c>
      <c r="D39" s="68">
        <v>133147.1</v>
      </c>
      <c r="E39" s="68">
        <v>143801.60000000001</v>
      </c>
      <c r="F39" s="68">
        <v>150458</v>
      </c>
      <c r="G39" s="68">
        <v>160297.79999999999</v>
      </c>
      <c r="H39" s="68">
        <v>170393.60000000001</v>
      </c>
      <c r="I39" s="68">
        <v>187772.7</v>
      </c>
      <c r="J39" s="68">
        <v>204640.5</v>
      </c>
      <c r="K39" s="68">
        <v>223337.4</v>
      </c>
    </row>
    <row r="40" spans="1:11">
      <c r="A40" s="67" t="s">
        <v>191</v>
      </c>
      <c r="B40" s="68">
        <v>36363.9</v>
      </c>
      <c r="C40" s="68">
        <v>37058.6</v>
      </c>
      <c r="D40" s="68">
        <v>36253.300000000003</v>
      </c>
      <c r="E40" s="68">
        <v>36454.300000000003</v>
      </c>
      <c r="F40" s="68">
        <v>37634.300000000003</v>
      </c>
      <c r="G40" s="68">
        <v>38852.6</v>
      </c>
      <c r="H40" s="68">
        <v>40366.6</v>
      </c>
      <c r="I40" s="68">
        <v>42987.1</v>
      </c>
      <c r="J40" s="68">
        <v>45754.8</v>
      </c>
      <c r="K40" s="68">
        <v>48006.6</v>
      </c>
    </row>
    <row r="41" spans="1:11">
      <c r="A41" s="67" t="s">
        <v>200</v>
      </c>
      <c r="B41" s="68">
        <v>68093</v>
      </c>
      <c r="C41" s="68">
        <v>71214.399999999994</v>
      </c>
      <c r="D41" s="68">
        <v>73483.8</v>
      </c>
      <c r="E41" s="68">
        <v>74354.8</v>
      </c>
      <c r="F41" s="68">
        <v>76255.899999999994</v>
      </c>
      <c r="G41" s="68">
        <v>79758.2</v>
      </c>
      <c r="H41" s="68">
        <v>81038.3</v>
      </c>
      <c r="I41" s="68">
        <v>84521.2</v>
      </c>
      <c r="J41" s="68">
        <v>89605.9</v>
      </c>
      <c r="K41" s="68">
        <v>94171.199999999997</v>
      </c>
    </row>
    <row r="42" spans="1:11">
      <c r="A42" s="67" t="s">
        <v>144</v>
      </c>
      <c r="B42" s="68">
        <v>188143</v>
      </c>
      <c r="C42" s="68">
        <v>197998</v>
      </c>
      <c r="D42" s="68">
        <v>201037</v>
      </c>
      <c r="E42" s="68">
        <v>204321</v>
      </c>
      <c r="F42" s="68">
        <v>206897</v>
      </c>
      <c r="G42" s="68">
        <v>211385</v>
      </c>
      <c r="H42" s="68">
        <v>217518</v>
      </c>
      <c r="I42" s="68">
        <v>225835.9</v>
      </c>
      <c r="J42" s="68">
        <v>233619.20000000001</v>
      </c>
      <c r="K42" s="68">
        <v>240078</v>
      </c>
    </row>
    <row r="43" spans="1:11">
      <c r="A43" s="67" t="s">
        <v>193</v>
      </c>
      <c r="B43" s="68">
        <v>374695.2</v>
      </c>
      <c r="C43" s="68">
        <v>412844.7</v>
      </c>
      <c r="D43" s="68">
        <v>430037.1</v>
      </c>
      <c r="E43" s="68">
        <v>441850.7</v>
      </c>
      <c r="F43" s="68">
        <v>438833.9</v>
      </c>
      <c r="G43" s="68">
        <v>455494.7</v>
      </c>
      <c r="H43" s="68">
        <v>466266.5</v>
      </c>
      <c r="I43" s="68">
        <v>480025.5</v>
      </c>
      <c r="J43" s="68">
        <v>470673.1</v>
      </c>
      <c r="K43" s="68">
        <v>474148.2</v>
      </c>
    </row>
    <row r="44" spans="1:11">
      <c r="A44" s="67" t="s">
        <v>148</v>
      </c>
      <c r="B44" s="68">
        <v>1867396</v>
      </c>
      <c r="C44" s="68">
        <v>1912457.9</v>
      </c>
      <c r="D44" s="68">
        <v>2111708.4</v>
      </c>
      <c r="E44" s="68">
        <v>2098425.7000000002</v>
      </c>
      <c r="F44" s="68">
        <v>2309785.1</v>
      </c>
      <c r="G44" s="68">
        <v>2640934.6</v>
      </c>
      <c r="H44" s="68">
        <v>2435055.2000000002</v>
      </c>
      <c r="I44" s="68">
        <v>2363109.2999999998</v>
      </c>
      <c r="J44" s="68">
        <v>2423736.6</v>
      </c>
      <c r="K44" s="68">
        <v>2523312.5</v>
      </c>
    </row>
    <row r="45" spans="1:11">
      <c r="A45" s="67" t="s">
        <v>158</v>
      </c>
      <c r="B45" s="68">
        <v>10332.4</v>
      </c>
      <c r="C45" s="68">
        <v>10889</v>
      </c>
      <c r="D45" s="68">
        <v>11458.5</v>
      </c>
      <c r="E45" s="68">
        <v>12064.1</v>
      </c>
      <c r="F45" s="68">
        <v>13389.9</v>
      </c>
      <c r="G45" s="68">
        <v>15679.8</v>
      </c>
      <c r="H45" s="68">
        <v>18646.099999999999</v>
      </c>
      <c r="I45" s="68">
        <v>21704.9</v>
      </c>
      <c r="J45" s="68">
        <v>21795.200000000001</v>
      </c>
      <c r="K45" s="68">
        <v>21602.7</v>
      </c>
    </row>
    <row r="46" spans="1:11">
      <c r="A46" s="67" t="s">
        <v>165</v>
      </c>
      <c r="B46" s="69" t="s">
        <v>321</v>
      </c>
      <c r="C46" s="69" t="s">
        <v>321</v>
      </c>
      <c r="D46" s="69" t="s">
        <v>321</v>
      </c>
      <c r="E46" s="68">
        <v>4812.3999999999996</v>
      </c>
      <c r="F46" s="68">
        <v>5021.7</v>
      </c>
      <c r="G46" s="68">
        <v>5649.1</v>
      </c>
      <c r="H46" s="68">
        <v>5637.7</v>
      </c>
      <c r="I46" s="68">
        <v>5804.3</v>
      </c>
      <c r="J46" s="68">
        <v>5822.5</v>
      </c>
      <c r="K46" s="69" t="s">
        <v>321</v>
      </c>
    </row>
    <row r="47" spans="1:11">
      <c r="A47" s="67" t="s">
        <v>180</v>
      </c>
      <c r="B47" s="68">
        <v>323760.90000000002</v>
      </c>
      <c r="C47" s="68">
        <v>358339.5</v>
      </c>
      <c r="D47" s="68">
        <v>396523.5</v>
      </c>
      <c r="E47" s="68">
        <v>393408.7</v>
      </c>
      <c r="F47" s="68">
        <v>375947.3</v>
      </c>
      <c r="G47" s="68">
        <v>347632.1</v>
      </c>
      <c r="H47" s="68">
        <v>333471.3</v>
      </c>
      <c r="I47" s="68">
        <v>353316.4</v>
      </c>
      <c r="J47" s="68">
        <v>367893.7</v>
      </c>
      <c r="K47" s="68">
        <v>360300.9</v>
      </c>
    </row>
    <row r="48" spans="1:11">
      <c r="A48" s="67" t="s">
        <v>133</v>
      </c>
      <c r="B48" s="68">
        <v>441085.7</v>
      </c>
      <c r="C48" s="68">
        <v>504020.9</v>
      </c>
      <c r="D48" s="68">
        <v>519716.4</v>
      </c>
      <c r="E48" s="68">
        <v>518379.5</v>
      </c>
      <c r="F48" s="68">
        <v>534923.69999999995</v>
      </c>
      <c r="G48" s="68">
        <v>612658.4</v>
      </c>
      <c r="H48" s="68">
        <v>606773.4</v>
      </c>
      <c r="I48" s="68">
        <v>602268.19999999995</v>
      </c>
      <c r="J48" s="68">
        <v>597008.9</v>
      </c>
      <c r="K48" s="68">
        <v>628106.6</v>
      </c>
    </row>
    <row r="49" spans="1:11">
      <c r="A49" s="67" t="s">
        <v>177</v>
      </c>
      <c r="B49" s="68">
        <v>3125.1</v>
      </c>
      <c r="C49" s="68">
        <v>3264.8</v>
      </c>
      <c r="D49" s="68">
        <v>3181.5</v>
      </c>
      <c r="E49" s="68">
        <v>3362.5</v>
      </c>
      <c r="F49" s="68">
        <v>3457.9</v>
      </c>
      <c r="G49" s="68">
        <v>3654.5</v>
      </c>
      <c r="H49" s="68">
        <v>3954.2</v>
      </c>
      <c r="I49" s="68">
        <v>4299.1000000000004</v>
      </c>
      <c r="J49" s="68">
        <v>4663.1000000000004</v>
      </c>
      <c r="K49" s="69" t="s">
        <v>321</v>
      </c>
    </row>
    <row r="50" spans="1:11">
      <c r="A50" s="67" t="s">
        <v>175</v>
      </c>
      <c r="B50" s="68">
        <v>7108.3</v>
      </c>
      <c r="C50" s="68">
        <v>7544.2</v>
      </c>
      <c r="D50" s="68">
        <v>7584.8</v>
      </c>
      <c r="E50" s="68">
        <v>8149.6</v>
      </c>
      <c r="F50" s="68">
        <v>8562</v>
      </c>
      <c r="G50" s="68">
        <v>9072.2999999999993</v>
      </c>
      <c r="H50" s="68">
        <v>9656.5</v>
      </c>
      <c r="I50" s="68">
        <v>10038.299999999999</v>
      </c>
      <c r="J50" s="68">
        <v>10698.1</v>
      </c>
      <c r="K50" s="69" t="s">
        <v>321</v>
      </c>
    </row>
    <row r="51" spans="1:11">
      <c r="A51" s="67" t="s">
        <v>120</v>
      </c>
      <c r="B51" s="68">
        <v>8996.6</v>
      </c>
      <c r="C51" s="68">
        <v>9268.2999999999993</v>
      </c>
      <c r="D51" s="68">
        <v>9585.7999999999993</v>
      </c>
      <c r="E51" s="68">
        <v>9625.4</v>
      </c>
      <c r="F51" s="68">
        <v>9968.6</v>
      </c>
      <c r="G51" s="68">
        <v>10264.1</v>
      </c>
      <c r="H51" s="68">
        <v>10719.9</v>
      </c>
      <c r="I51" s="68">
        <v>11559</v>
      </c>
      <c r="J51" s="68">
        <v>12820.1</v>
      </c>
      <c r="K51" s="68">
        <v>13643.7</v>
      </c>
    </row>
    <row r="52" spans="1:11">
      <c r="A52" s="67" t="s">
        <v>189</v>
      </c>
      <c r="B52" s="68">
        <v>31545.8</v>
      </c>
      <c r="C52" s="68">
        <v>35431.699999999997</v>
      </c>
      <c r="D52" s="68">
        <v>33679.300000000003</v>
      </c>
      <c r="E52" s="68">
        <v>36426.699999999997</v>
      </c>
      <c r="F52" s="68">
        <v>35467.5</v>
      </c>
      <c r="G52" s="68">
        <v>35715.5</v>
      </c>
      <c r="H52" s="68">
        <v>36723</v>
      </c>
      <c r="I52" s="68">
        <v>39183.300000000003</v>
      </c>
      <c r="J52" s="68">
        <v>42855.5</v>
      </c>
      <c r="K52" s="68">
        <v>45911.6</v>
      </c>
    </row>
    <row r="53" spans="1:11">
      <c r="A53" s="67" t="s">
        <v>195</v>
      </c>
      <c r="B53" s="68">
        <v>581023.80000000005</v>
      </c>
      <c r="C53" s="68">
        <v>596491.19999999995</v>
      </c>
      <c r="D53" s="68">
        <v>678483.7</v>
      </c>
      <c r="E53" s="68">
        <v>714313.4</v>
      </c>
      <c r="F53" s="68">
        <v>703411.6</v>
      </c>
      <c r="G53" s="68">
        <v>772978.8</v>
      </c>
      <c r="H53" s="68">
        <v>780224.9</v>
      </c>
      <c r="I53" s="68">
        <v>754902.2</v>
      </c>
      <c r="J53" s="68">
        <v>652519.9</v>
      </c>
      <c r="K53" s="69" t="s">
        <v>321</v>
      </c>
    </row>
    <row r="54" spans="1:11">
      <c r="A54" s="67" t="s">
        <v>130</v>
      </c>
      <c r="B54" s="68">
        <v>12968.9</v>
      </c>
      <c r="C54" s="68">
        <v>13411.8</v>
      </c>
      <c r="D54" s="68">
        <v>13407.5</v>
      </c>
      <c r="E54" s="68">
        <v>13691.8</v>
      </c>
      <c r="F54" s="68">
        <v>13988.3</v>
      </c>
      <c r="G54" s="68">
        <v>14617.4</v>
      </c>
      <c r="H54" s="68">
        <v>15289.9</v>
      </c>
      <c r="I54" s="68">
        <v>16042.4</v>
      </c>
      <c r="J54" s="68">
        <v>17099.7</v>
      </c>
      <c r="K54" s="68">
        <v>17908.3</v>
      </c>
    </row>
    <row r="55" spans="1:11">
      <c r="A55" s="67" t="s">
        <v>322</v>
      </c>
      <c r="B55" s="68">
        <v>4402</v>
      </c>
      <c r="C55" s="68">
        <v>4814.5</v>
      </c>
      <c r="D55" s="68">
        <v>5058.8</v>
      </c>
      <c r="E55" s="68">
        <v>5326.6</v>
      </c>
      <c r="F55" s="68">
        <v>5567.5</v>
      </c>
      <c r="G55" s="68">
        <v>5807</v>
      </c>
      <c r="H55" s="68">
        <v>6070.1</v>
      </c>
      <c r="I55" s="68">
        <v>6413.8</v>
      </c>
      <c r="J55" s="68">
        <v>6725.9</v>
      </c>
      <c r="K55" s="69" t="s">
        <v>321</v>
      </c>
    </row>
    <row r="57" spans="1:11">
      <c r="A57" s="64" t="s">
        <v>323</v>
      </c>
    </row>
    <row r="58" spans="1:11">
      <c r="A58" s="64" t="s">
        <v>321</v>
      </c>
      <c r="B58" s="64" t="s">
        <v>324</v>
      </c>
    </row>
  </sheetData>
  <pageMargins left="0.75" right="0.75" top="1" bottom="1" header="0.5" footer="0.5"/>
  <pageSetup paperSize="9" scale="0" firstPageNumber="0" fitToWidth="0" fitToHeight="0" pageOrder="overThenDown" orientation="portrait" horizontalDpi="300" verticalDpi="300"/>
  <headerFooter alignWithMargins="0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A1:P7"/>
  <sheetViews>
    <sheetView zoomScale="85" zoomScaleNormal="85" workbookViewId="0"/>
  </sheetViews>
  <sheetFormatPr baseColWidth="10" defaultColWidth="9.140625" defaultRowHeight="15"/>
  <sheetData>
    <row r="1" spans="1:16">
      <c r="A1" t="s">
        <v>339</v>
      </c>
      <c r="B1" s="72" t="s">
        <v>340</v>
      </c>
      <c r="C1" t="s">
        <v>111</v>
      </c>
      <c r="D1" s="72" t="s">
        <v>112</v>
      </c>
      <c r="E1" t="s">
        <v>341</v>
      </c>
      <c r="F1" t="s">
        <v>342</v>
      </c>
      <c r="G1" t="s">
        <v>343</v>
      </c>
      <c r="H1" t="s">
        <v>344</v>
      </c>
      <c r="I1" t="s">
        <v>345</v>
      </c>
      <c r="J1" t="s">
        <v>346</v>
      </c>
      <c r="K1" t="s">
        <v>347</v>
      </c>
      <c r="L1" t="s">
        <v>348</v>
      </c>
      <c r="M1" t="s">
        <v>349</v>
      </c>
      <c r="N1" t="s">
        <v>350</v>
      </c>
      <c r="O1" t="s">
        <v>351</v>
      </c>
      <c r="P1" t="s">
        <v>352</v>
      </c>
    </row>
    <row r="2" spans="1:16">
      <c r="A2" t="s">
        <v>353</v>
      </c>
      <c r="B2" s="72" t="s">
        <v>354</v>
      </c>
      <c r="C2" t="s">
        <v>89</v>
      </c>
      <c r="D2" s="72" t="s">
        <v>141</v>
      </c>
      <c r="E2">
        <v>7.3262511515116842</v>
      </c>
      <c r="F2">
        <v>3.3297047780783657</v>
      </c>
      <c r="G2">
        <v>0.15338867509893817</v>
      </c>
      <c r="H2">
        <v>-1.975074788630593E-2</v>
      </c>
      <c r="I2">
        <v>-0.11455774015983877</v>
      </c>
      <c r="J2">
        <v>0.39843955280571208</v>
      </c>
      <c r="K2">
        <v>-0.22336848531222131</v>
      </c>
      <c r="L2">
        <v>0.54555600983570685</v>
      </c>
      <c r="M2">
        <v>0.32289879352040884</v>
      </c>
      <c r="N2">
        <v>1.3811207776812899</v>
      </c>
      <c r="O2">
        <v>1.0931063748697056</v>
      </c>
      <c r="P2" t="s">
        <v>102</v>
      </c>
    </row>
    <row r="3" spans="1:16">
      <c r="B3" s="72"/>
      <c r="D3" s="72"/>
    </row>
    <row r="4" spans="1:16">
      <c r="B4" s="72"/>
      <c r="D4" s="72"/>
    </row>
    <row r="5" spans="1:16">
      <c r="B5" s="72"/>
      <c r="D5" s="72"/>
    </row>
    <row r="6" spans="1:16">
      <c r="A6" t="s">
        <v>355</v>
      </c>
      <c r="B6" s="72"/>
      <c r="D6" s="72"/>
    </row>
    <row r="7" spans="1:16">
      <c r="A7" t="s">
        <v>356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A1:G73"/>
  <sheetViews>
    <sheetView zoomScale="85" zoomScaleNormal="85" workbookViewId="0"/>
  </sheetViews>
  <sheetFormatPr baseColWidth="10" defaultColWidth="9.140625" defaultRowHeight="14.25"/>
  <cols>
    <col min="1" max="1" width="9.140625" style="88"/>
    <col min="2" max="7" width="12.28515625" style="88" customWidth="1"/>
    <col min="8" max="16384" width="9.140625" style="88"/>
  </cols>
  <sheetData>
    <row r="1" spans="1:7">
      <c r="A1" s="87" t="s">
        <v>326</v>
      </c>
    </row>
    <row r="3" spans="1:7">
      <c r="A3" s="87" t="s">
        <v>304</v>
      </c>
      <c r="B3" s="103">
        <v>43997.740370370375</v>
      </c>
    </row>
    <row r="4" spans="1:7">
      <c r="A4" s="87" t="s">
        <v>305</v>
      </c>
      <c r="B4" s="103">
        <v>44006.743100763888</v>
      </c>
    </row>
    <row r="5" spans="1:7">
      <c r="A5" s="87" t="s">
        <v>306</v>
      </c>
      <c r="B5" s="87" t="s">
        <v>81</v>
      </c>
    </row>
    <row r="7" spans="1:7">
      <c r="A7" s="87" t="s">
        <v>307</v>
      </c>
      <c r="B7" s="87" t="s">
        <v>104</v>
      </c>
    </row>
    <row r="8" spans="1:7">
      <c r="A8" s="87" t="s">
        <v>571</v>
      </c>
      <c r="B8" s="87">
        <v>2015</v>
      </c>
    </row>
    <row r="10" spans="1:7">
      <c r="A10" s="90" t="s">
        <v>327</v>
      </c>
      <c r="B10" s="90" t="s">
        <v>106</v>
      </c>
      <c r="C10" s="90" t="s">
        <v>106</v>
      </c>
      <c r="D10" s="90" t="s">
        <v>572</v>
      </c>
      <c r="E10" s="90" t="s">
        <v>572</v>
      </c>
      <c r="F10" s="90" t="s">
        <v>573</v>
      </c>
      <c r="G10" s="90" t="s">
        <v>573</v>
      </c>
    </row>
    <row r="11" spans="1:7">
      <c r="A11" s="90" t="s">
        <v>574</v>
      </c>
      <c r="B11" s="90" t="s">
        <v>106</v>
      </c>
      <c r="C11" s="90" t="s">
        <v>575</v>
      </c>
      <c r="D11" s="90" t="s">
        <v>106</v>
      </c>
      <c r="E11" s="90" t="s">
        <v>575</v>
      </c>
      <c r="F11" s="90" t="s">
        <v>106</v>
      </c>
      <c r="G11" s="90" t="s">
        <v>575</v>
      </c>
    </row>
    <row r="12" spans="1:7">
      <c r="A12" s="90" t="s">
        <v>313</v>
      </c>
      <c r="B12" s="94">
        <v>443666812</v>
      </c>
      <c r="C12" s="94">
        <v>5511073</v>
      </c>
      <c r="D12" s="94">
        <v>216284884</v>
      </c>
      <c r="E12" s="94">
        <v>2640745</v>
      </c>
      <c r="F12" s="94">
        <v>227381928</v>
      </c>
      <c r="G12" s="94">
        <v>2870328</v>
      </c>
    </row>
    <row r="13" spans="1:7">
      <c r="A13" s="90" t="s">
        <v>314</v>
      </c>
      <c r="B13" s="94">
        <v>508520205</v>
      </c>
      <c r="C13" s="94">
        <v>6206893</v>
      </c>
      <c r="D13" s="94">
        <v>248218983</v>
      </c>
      <c r="E13" s="94">
        <v>2981585</v>
      </c>
      <c r="F13" s="94">
        <v>260301222</v>
      </c>
      <c r="G13" s="94">
        <v>3225308</v>
      </c>
    </row>
    <row r="14" spans="1:7">
      <c r="A14" s="90" t="s">
        <v>328</v>
      </c>
      <c r="B14" s="94">
        <v>504294889</v>
      </c>
      <c r="C14" s="94">
        <v>6148537</v>
      </c>
      <c r="D14" s="94">
        <v>246179756</v>
      </c>
      <c r="E14" s="94">
        <v>2953581</v>
      </c>
      <c r="F14" s="94">
        <v>258115133</v>
      </c>
      <c r="G14" s="94">
        <v>3194956</v>
      </c>
    </row>
    <row r="15" spans="1:7">
      <c r="A15" s="90" t="s">
        <v>317</v>
      </c>
      <c r="B15" s="94">
        <v>338562121</v>
      </c>
      <c r="C15" s="94">
        <v>4095114</v>
      </c>
      <c r="D15" s="94">
        <v>165083445</v>
      </c>
      <c r="E15" s="94">
        <v>1977120</v>
      </c>
      <c r="F15" s="94">
        <v>173478676</v>
      </c>
      <c r="G15" s="94">
        <v>2117994</v>
      </c>
    </row>
    <row r="16" spans="1:7">
      <c r="A16" s="90" t="s">
        <v>329</v>
      </c>
      <c r="B16" s="94">
        <v>335640859</v>
      </c>
      <c r="C16" s="94">
        <v>4060860</v>
      </c>
      <c r="D16" s="94">
        <v>163737188</v>
      </c>
      <c r="E16" s="94">
        <v>1962593</v>
      </c>
      <c r="F16" s="94">
        <v>171903671</v>
      </c>
      <c r="G16" s="94">
        <v>2098267</v>
      </c>
    </row>
    <row r="17" spans="1:7">
      <c r="A17" s="90" t="s">
        <v>127</v>
      </c>
      <c r="B17" s="94">
        <v>11237274</v>
      </c>
      <c r="C17" s="94">
        <v>133508</v>
      </c>
      <c r="D17" s="94">
        <v>5524068</v>
      </c>
      <c r="E17" s="94">
        <v>65962</v>
      </c>
      <c r="F17" s="94">
        <v>5713206</v>
      </c>
      <c r="G17" s="94">
        <v>67546</v>
      </c>
    </row>
    <row r="18" spans="1:7">
      <c r="A18" s="90" t="s">
        <v>129</v>
      </c>
      <c r="B18" s="94">
        <v>7202198</v>
      </c>
      <c r="C18" s="94">
        <v>99528</v>
      </c>
      <c r="D18" s="94">
        <v>3502015</v>
      </c>
      <c r="E18" s="94">
        <v>46007</v>
      </c>
      <c r="F18" s="94">
        <v>3700183</v>
      </c>
      <c r="G18" s="94">
        <v>53521</v>
      </c>
    </row>
    <row r="19" spans="1:7">
      <c r="A19" s="90" t="s">
        <v>319</v>
      </c>
      <c r="B19" s="94">
        <v>10538275</v>
      </c>
      <c r="C19" s="94">
        <v>147107</v>
      </c>
      <c r="D19" s="94">
        <v>5176927</v>
      </c>
      <c r="E19" s="94">
        <v>70464</v>
      </c>
      <c r="F19" s="94">
        <v>5361348</v>
      </c>
      <c r="G19" s="94">
        <v>76643</v>
      </c>
    </row>
    <row r="20" spans="1:7">
      <c r="A20" s="90" t="s">
        <v>139</v>
      </c>
      <c r="B20" s="94">
        <v>5659715</v>
      </c>
      <c r="C20" s="94">
        <v>67151</v>
      </c>
      <c r="D20" s="94">
        <v>2811014</v>
      </c>
      <c r="E20" s="94">
        <v>33199</v>
      </c>
      <c r="F20" s="94">
        <v>2848701</v>
      </c>
      <c r="G20" s="94">
        <v>33952</v>
      </c>
    </row>
    <row r="21" spans="1:7">
      <c r="A21" s="90" t="s">
        <v>320</v>
      </c>
      <c r="B21" s="94">
        <v>81197537</v>
      </c>
      <c r="C21" s="94">
        <v>1031649</v>
      </c>
      <c r="D21" s="94">
        <v>39835457</v>
      </c>
      <c r="E21" s="94">
        <v>500343</v>
      </c>
      <c r="F21" s="94">
        <v>41362080</v>
      </c>
      <c r="G21" s="94">
        <v>531306</v>
      </c>
    </row>
    <row r="22" spans="1:7">
      <c r="A22" s="90" t="s">
        <v>330</v>
      </c>
      <c r="B22" s="94">
        <v>81197537</v>
      </c>
      <c r="C22" s="94">
        <v>1031649</v>
      </c>
      <c r="D22" s="94">
        <v>39835457</v>
      </c>
      <c r="E22" s="94">
        <v>500343</v>
      </c>
      <c r="F22" s="94">
        <v>41362080</v>
      </c>
      <c r="G22" s="94">
        <v>531306</v>
      </c>
    </row>
    <row r="23" spans="1:7">
      <c r="A23" s="90" t="s">
        <v>142</v>
      </c>
      <c r="B23" s="94">
        <v>1314870</v>
      </c>
      <c r="C23" s="94">
        <v>16550</v>
      </c>
      <c r="D23" s="94">
        <v>614704</v>
      </c>
      <c r="E23" s="94">
        <v>7158</v>
      </c>
      <c r="F23" s="94">
        <v>700166</v>
      </c>
      <c r="G23" s="94">
        <v>9392</v>
      </c>
    </row>
    <row r="24" spans="1:7">
      <c r="A24" s="90" t="s">
        <v>156</v>
      </c>
      <c r="B24" s="94">
        <v>4677627</v>
      </c>
      <c r="C24" s="94">
        <v>46561</v>
      </c>
      <c r="D24" s="94">
        <v>2313342</v>
      </c>
      <c r="E24" s="94">
        <v>23097</v>
      </c>
      <c r="F24" s="94">
        <v>2364285</v>
      </c>
      <c r="G24" s="94">
        <v>23464</v>
      </c>
    </row>
    <row r="25" spans="1:7">
      <c r="A25" s="90" t="s">
        <v>151</v>
      </c>
      <c r="B25" s="94">
        <v>10858018</v>
      </c>
      <c r="C25" s="94">
        <v>127001</v>
      </c>
      <c r="D25" s="94">
        <v>5268390</v>
      </c>
      <c r="E25" s="94">
        <v>60890</v>
      </c>
      <c r="F25" s="94">
        <v>5589628</v>
      </c>
      <c r="G25" s="94">
        <v>66111</v>
      </c>
    </row>
    <row r="26" spans="1:7">
      <c r="A26" s="90" t="s">
        <v>89</v>
      </c>
      <c r="B26" s="94">
        <v>46449565</v>
      </c>
      <c r="C26" s="94">
        <v>516160</v>
      </c>
      <c r="D26" s="94">
        <v>22826546</v>
      </c>
      <c r="E26" s="94">
        <v>252105</v>
      </c>
      <c r="F26" s="94">
        <v>23623019</v>
      </c>
      <c r="G26" s="94">
        <v>264055</v>
      </c>
    </row>
    <row r="27" spans="1:7">
      <c r="A27" s="90" t="s">
        <v>146</v>
      </c>
      <c r="B27" s="94">
        <v>66458153</v>
      </c>
      <c r="C27" s="94">
        <v>819457</v>
      </c>
      <c r="D27" s="94">
        <v>32174258</v>
      </c>
      <c r="E27" s="94">
        <v>392800</v>
      </c>
      <c r="F27" s="94">
        <v>34283895</v>
      </c>
      <c r="G27" s="94">
        <v>426657</v>
      </c>
    </row>
    <row r="28" spans="1:7">
      <c r="A28" s="90" t="s">
        <v>331</v>
      </c>
      <c r="B28" s="92" t="s">
        <v>321</v>
      </c>
      <c r="C28" s="92" t="s">
        <v>321</v>
      </c>
      <c r="D28" s="92" t="s">
        <v>321</v>
      </c>
      <c r="E28" s="92" t="s">
        <v>321</v>
      </c>
      <c r="F28" s="92" t="s">
        <v>321</v>
      </c>
      <c r="G28" s="92" t="s">
        <v>321</v>
      </c>
    </row>
    <row r="29" spans="1:7">
      <c r="A29" s="90" t="s">
        <v>153</v>
      </c>
      <c r="B29" s="94">
        <v>4225316</v>
      </c>
      <c r="C29" s="94">
        <v>58356</v>
      </c>
      <c r="D29" s="94">
        <v>2039227</v>
      </c>
      <c r="E29" s="94">
        <v>28004</v>
      </c>
      <c r="F29" s="94">
        <v>2186089</v>
      </c>
      <c r="G29" s="94">
        <v>30352</v>
      </c>
    </row>
    <row r="30" spans="1:7">
      <c r="A30" s="90" t="s">
        <v>161</v>
      </c>
      <c r="B30" s="94">
        <v>60795612</v>
      </c>
      <c r="C30" s="94">
        <v>710329</v>
      </c>
      <c r="D30" s="94">
        <v>29501590</v>
      </c>
      <c r="E30" s="94">
        <v>341925</v>
      </c>
      <c r="F30" s="94">
        <v>31294022</v>
      </c>
      <c r="G30" s="94">
        <v>368404</v>
      </c>
    </row>
    <row r="31" spans="1:7">
      <c r="A31" s="90" t="s">
        <v>136</v>
      </c>
      <c r="B31" s="94">
        <v>847008</v>
      </c>
      <c r="C31" s="94">
        <v>9236</v>
      </c>
      <c r="D31" s="94">
        <v>411825</v>
      </c>
      <c r="E31" s="94">
        <v>4559</v>
      </c>
      <c r="F31" s="94">
        <v>435183</v>
      </c>
      <c r="G31" s="94">
        <v>4677</v>
      </c>
    </row>
    <row r="32" spans="1:7">
      <c r="A32" s="90" t="s">
        <v>170</v>
      </c>
      <c r="B32" s="94">
        <v>1986096</v>
      </c>
      <c r="C32" s="94">
        <v>24158</v>
      </c>
      <c r="D32" s="94">
        <v>911207</v>
      </c>
      <c r="E32" s="94">
        <v>10126</v>
      </c>
      <c r="F32" s="94">
        <v>1074889</v>
      </c>
      <c r="G32" s="94">
        <v>14032</v>
      </c>
    </row>
    <row r="33" spans="1:7">
      <c r="A33" s="90" t="s">
        <v>166</v>
      </c>
      <c r="B33" s="94">
        <v>2921262</v>
      </c>
      <c r="C33" s="94">
        <v>34254</v>
      </c>
      <c r="D33" s="94">
        <v>1346257</v>
      </c>
      <c r="E33" s="94">
        <v>14527</v>
      </c>
      <c r="F33" s="94">
        <v>1575005</v>
      </c>
      <c r="G33" s="94">
        <v>19727</v>
      </c>
    </row>
    <row r="34" spans="1:7">
      <c r="A34" s="90" t="s">
        <v>168</v>
      </c>
      <c r="B34" s="94">
        <v>562958</v>
      </c>
      <c r="C34" s="94">
        <v>5858</v>
      </c>
      <c r="D34" s="94">
        <v>281972</v>
      </c>
      <c r="E34" s="94">
        <v>2935</v>
      </c>
      <c r="F34" s="94">
        <v>280986</v>
      </c>
      <c r="G34" s="94">
        <v>2923</v>
      </c>
    </row>
    <row r="35" spans="1:7">
      <c r="A35" s="90" t="s">
        <v>154</v>
      </c>
      <c r="B35" s="94">
        <v>9855571</v>
      </c>
      <c r="C35" s="94">
        <v>131944</v>
      </c>
      <c r="D35" s="94">
        <v>4695779</v>
      </c>
      <c r="E35" s="94">
        <v>59225</v>
      </c>
      <c r="F35" s="94">
        <v>5159792</v>
      </c>
      <c r="G35" s="94">
        <v>72719</v>
      </c>
    </row>
    <row r="36" spans="1:7">
      <c r="A36" s="90" t="s">
        <v>176</v>
      </c>
      <c r="B36" s="94">
        <v>439691</v>
      </c>
      <c r="C36" s="94">
        <v>5709</v>
      </c>
      <c r="D36" s="94">
        <v>220488</v>
      </c>
      <c r="E36" s="94">
        <v>2815</v>
      </c>
      <c r="F36" s="94">
        <v>219203</v>
      </c>
      <c r="G36" s="94">
        <v>2894</v>
      </c>
    </row>
    <row r="37" spans="1:7">
      <c r="A37" s="90" t="s">
        <v>178</v>
      </c>
      <c r="B37" s="94">
        <v>16900726</v>
      </c>
      <c r="C37" s="94">
        <v>211610</v>
      </c>
      <c r="D37" s="94">
        <v>8372858</v>
      </c>
      <c r="E37" s="94">
        <v>105751</v>
      </c>
      <c r="F37" s="94">
        <v>8527868</v>
      </c>
      <c r="G37" s="94">
        <v>105859</v>
      </c>
    </row>
    <row r="38" spans="1:7">
      <c r="A38" s="90" t="s">
        <v>124</v>
      </c>
      <c r="B38" s="94">
        <v>8584926</v>
      </c>
      <c r="C38" s="94">
        <v>94904</v>
      </c>
      <c r="D38" s="94">
        <v>4200397</v>
      </c>
      <c r="E38" s="94">
        <v>45876</v>
      </c>
      <c r="F38" s="94">
        <v>4384529</v>
      </c>
      <c r="G38" s="94">
        <v>49028</v>
      </c>
    </row>
    <row r="39" spans="1:7">
      <c r="A39" s="90" t="s">
        <v>183</v>
      </c>
      <c r="B39" s="94">
        <v>38005614</v>
      </c>
      <c r="C39" s="94">
        <v>536130</v>
      </c>
      <c r="D39" s="94">
        <v>18397163</v>
      </c>
      <c r="E39" s="94">
        <v>249091</v>
      </c>
      <c r="F39" s="94">
        <v>19608451</v>
      </c>
      <c r="G39" s="94">
        <v>287039</v>
      </c>
    </row>
    <row r="40" spans="1:7">
      <c r="A40" s="90" t="s">
        <v>185</v>
      </c>
      <c r="B40" s="94">
        <v>10374822</v>
      </c>
      <c r="C40" s="94">
        <v>130338</v>
      </c>
      <c r="D40" s="94">
        <v>4923666</v>
      </c>
      <c r="E40" s="94">
        <v>60463</v>
      </c>
      <c r="F40" s="94">
        <v>5451156</v>
      </c>
      <c r="G40" s="94">
        <v>69875</v>
      </c>
    </row>
    <row r="41" spans="1:7">
      <c r="A41" s="90" t="s">
        <v>187</v>
      </c>
      <c r="B41" s="94">
        <v>19870647</v>
      </c>
      <c r="C41" s="94">
        <v>263610</v>
      </c>
      <c r="D41" s="94">
        <v>9707074</v>
      </c>
      <c r="E41" s="94">
        <v>121719</v>
      </c>
      <c r="F41" s="94">
        <v>10163573</v>
      </c>
      <c r="G41" s="94">
        <v>141891</v>
      </c>
    </row>
    <row r="42" spans="1:7">
      <c r="A42" s="90" t="s">
        <v>191</v>
      </c>
      <c r="B42" s="94">
        <v>2062874</v>
      </c>
      <c r="C42" s="94">
        <v>28819</v>
      </c>
      <c r="D42" s="94">
        <v>1022229</v>
      </c>
      <c r="E42" s="94">
        <v>14489</v>
      </c>
      <c r="F42" s="94">
        <v>1040645</v>
      </c>
      <c r="G42" s="94">
        <v>14330</v>
      </c>
    </row>
    <row r="43" spans="1:7">
      <c r="A43" s="90" t="s">
        <v>200</v>
      </c>
      <c r="B43" s="94">
        <v>5421349</v>
      </c>
      <c r="C43" s="94">
        <v>72577</v>
      </c>
      <c r="D43" s="94">
        <v>2642328</v>
      </c>
      <c r="E43" s="94">
        <v>33820</v>
      </c>
      <c r="F43" s="94">
        <v>2779021</v>
      </c>
      <c r="G43" s="94">
        <v>38757</v>
      </c>
    </row>
    <row r="44" spans="1:7">
      <c r="A44" s="90" t="s">
        <v>144</v>
      </c>
      <c r="B44" s="94">
        <v>5471753</v>
      </c>
      <c r="C44" s="94">
        <v>76436</v>
      </c>
      <c r="D44" s="94">
        <v>2691863</v>
      </c>
      <c r="E44" s="94">
        <v>37479</v>
      </c>
      <c r="F44" s="94">
        <v>2779890</v>
      </c>
      <c r="G44" s="94">
        <v>38957</v>
      </c>
    </row>
    <row r="45" spans="1:7">
      <c r="A45" s="90" t="s">
        <v>193</v>
      </c>
      <c r="B45" s="94">
        <v>9747355</v>
      </c>
      <c r="C45" s="94">
        <v>112133</v>
      </c>
      <c r="D45" s="94">
        <v>4872240</v>
      </c>
      <c r="E45" s="94">
        <v>55916</v>
      </c>
      <c r="F45" s="94">
        <v>4875115</v>
      </c>
      <c r="G45" s="94">
        <v>56217</v>
      </c>
    </row>
    <row r="46" spans="1:7">
      <c r="A46" s="90" t="s">
        <v>148</v>
      </c>
      <c r="B46" s="94">
        <v>64853393</v>
      </c>
      <c r="C46" s="94">
        <v>695820</v>
      </c>
      <c r="D46" s="94">
        <v>31934099</v>
      </c>
      <c r="E46" s="94">
        <v>340840</v>
      </c>
      <c r="F46" s="94">
        <v>32919294</v>
      </c>
      <c r="G46" s="94">
        <v>354980</v>
      </c>
    </row>
    <row r="47" spans="1:7">
      <c r="A47" s="90" t="s">
        <v>332</v>
      </c>
      <c r="B47" s="94">
        <v>514053164</v>
      </c>
      <c r="C47" s="94">
        <v>6268680</v>
      </c>
      <c r="D47" s="94">
        <v>251001924</v>
      </c>
      <c r="E47" s="94">
        <v>3012686</v>
      </c>
      <c r="F47" s="94">
        <v>263051240</v>
      </c>
      <c r="G47" s="94">
        <v>3255994</v>
      </c>
    </row>
    <row r="48" spans="1:7">
      <c r="A48" s="90" t="s">
        <v>333</v>
      </c>
      <c r="B48" s="94">
        <v>509827848</v>
      </c>
      <c r="C48" s="94">
        <v>6210324</v>
      </c>
      <c r="D48" s="94">
        <v>248962697</v>
      </c>
      <c r="E48" s="94">
        <v>2984682</v>
      </c>
      <c r="F48" s="94">
        <v>260865151</v>
      </c>
      <c r="G48" s="94">
        <v>3225642</v>
      </c>
    </row>
    <row r="49" spans="1:7">
      <c r="A49" s="90" t="s">
        <v>334</v>
      </c>
      <c r="B49" s="94">
        <v>13770625</v>
      </c>
      <c r="C49" s="94">
        <v>154577</v>
      </c>
      <c r="D49" s="94">
        <v>6856821</v>
      </c>
      <c r="E49" s="94">
        <v>76819</v>
      </c>
      <c r="F49" s="94">
        <v>6913804</v>
      </c>
      <c r="G49" s="94">
        <v>77758</v>
      </c>
    </row>
    <row r="50" spans="1:7">
      <c r="A50" s="90" t="s">
        <v>158</v>
      </c>
      <c r="B50" s="94">
        <v>329100</v>
      </c>
      <c r="C50" s="94">
        <v>3455</v>
      </c>
      <c r="D50" s="94">
        <v>165186</v>
      </c>
      <c r="E50" s="94">
        <v>1764</v>
      </c>
      <c r="F50" s="94">
        <v>163914</v>
      </c>
      <c r="G50" s="94">
        <v>1691</v>
      </c>
    </row>
    <row r="51" spans="1:7">
      <c r="A51" s="90" t="s">
        <v>165</v>
      </c>
      <c r="B51" s="94">
        <v>37366</v>
      </c>
      <c r="C51" s="94">
        <v>456</v>
      </c>
      <c r="D51" s="94">
        <v>18553</v>
      </c>
      <c r="E51" s="94">
        <v>200</v>
      </c>
      <c r="F51" s="94">
        <v>18813</v>
      </c>
      <c r="G51" s="94">
        <v>256</v>
      </c>
    </row>
    <row r="52" spans="1:7">
      <c r="A52" s="90" t="s">
        <v>180</v>
      </c>
      <c r="B52" s="94">
        <v>5166493</v>
      </c>
      <c r="C52" s="94">
        <v>57876</v>
      </c>
      <c r="D52" s="94">
        <v>2599202</v>
      </c>
      <c r="E52" s="94">
        <v>29137</v>
      </c>
      <c r="F52" s="94">
        <v>2567291</v>
      </c>
      <c r="G52" s="94">
        <v>28739</v>
      </c>
    </row>
    <row r="53" spans="1:7">
      <c r="A53" s="90" t="s">
        <v>133</v>
      </c>
      <c r="B53" s="94">
        <v>8237666</v>
      </c>
      <c r="C53" s="94">
        <v>92790</v>
      </c>
      <c r="D53" s="94">
        <v>4073880</v>
      </c>
      <c r="E53" s="94">
        <v>45718</v>
      </c>
      <c r="F53" s="94">
        <v>4163786</v>
      </c>
      <c r="G53" s="94">
        <v>47072</v>
      </c>
    </row>
    <row r="54" spans="1:7">
      <c r="A54" s="90" t="s">
        <v>177</v>
      </c>
      <c r="B54" s="94">
        <v>622099</v>
      </c>
      <c r="C54" s="94">
        <v>7791</v>
      </c>
      <c r="D54" s="94">
        <v>307522</v>
      </c>
      <c r="E54" s="94">
        <v>3806</v>
      </c>
      <c r="F54" s="94">
        <v>314577</v>
      </c>
      <c r="G54" s="94">
        <v>3985</v>
      </c>
    </row>
    <row r="55" spans="1:7">
      <c r="A55" s="90" t="s">
        <v>175</v>
      </c>
      <c r="B55" s="94">
        <v>2069172</v>
      </c>
      <c r="C55" s="94">
        <v>24921</v>
      </c>
      <c r="D55" s="94">
        <v>1036518</v>
      </c>
      <c r="E55" s="94">
        <v>12096</v>
      </c>
      <c r="F55" s="94">
        <v>1032654</v>
      </c>
      <c r="G55" s="94">
        <v>12825</v>
      </c>
    </row>
    <row r="56" spans="1:7">
      <c r="A56" s="90" t="s">
        <v>120</v>
      </c>
      <c r="B56" s="94">
        <v>2885796</v>
      </c>
      <c r="C56" s="94">
        <v>28559</v>
      </c>
      <c r="D56" s="94">
        <v>1461199</v>
      </c>
      <c r="E56" s="94">
        <v>14344</v>
      </c>
      <c r="F56" s="94">
        <v>1424597</v>
      </c>
      <c r="G56" s="94">
        <v>14215</v>
      </c>
    </row>
    <row r="57" spans="1:7">
      <c r="A57" s="90" t="s">
        <v>189</v>
      </c>
      <c r="B57" s="94">
        <v>7114393</v>
      </c>
      <c r="C57" s="94">
        <v>119036</v>
      </c>
      <c r="D57" s="94">
        <v>3464399</v>
      </c>
      <c r="E57" s="94">
        <v>56495</v>
      </c>
      <c r="F57" s="94">
        <v>3649994</v>
      </c>
      <c r="G57" s="94">
        <v>62541</v>
      </c>
    </row>
    <row r="58" spans="1:7">
      <c r="A58" s="90" t="s">
        <v>195</v>
      </c>
      <c r="B58" s="94">
        <v>77695904</v>
      </c>
      <c r="C58" s="94">
        <v>553524</v>
      </c>
      <c r="D58" s="94">
        <v>38984302</v>
      </c>
      <c r="E58" s="94">
        <v>272698</v>
      </c>
      <c r="F58" s="94">
        <v>38711602</v>
      </c>
      <c r="G58" s="94">
        <v>280826</v>
      </c>
    </row>
    <row r="59" spans="1:7">
      <c r="A59" s="90" t="s">
        <v>121</v>
      </c>
      <c r="B59" s="92" t="s">
        <v>321</v>
      </c>
      <c r="C59" s="92" t="s">
        <v>321</v>
      </c>
      <c r="D59" s="92" t="s">
        <v>321</v>
      </c>
      <c r="E59" s="92" t="s">
        <v>321</v>
      </c>
      <c r="F59" s="92" t="s">
        <v>321</v>
      </c>
      <c r="G59" s="92" t="s">
        <v>321</v>
      </c>
    </row>
    <row r="60" spans="1:7">
      <c r="A60" s="90" t="s">
        <v>131</v>
      </c>
      <c r="B60" s="94">
        <v>9480868</v>
      </c>
      <c r="C60" s="94">
        <v>113287</v>
      </c>
      <c r="D60" s="94">
        <v>4409197</v>
      </c>
      <c r="E60" s="94">
        <v>47491</v>
      </c>
      <c r="F60" s="94">
        <v>5071671</v>
      </c>
      <c r="G60" s="94">
        <v>65796</v>
      </c>
    </row>
    <row r="61" spans="1:7">
      <c r="A61" s="90" t="s">
        <v>130</v>
      </c>
      <c r="B61" s="92" t="s">
        <v>321</v>
      </c>
      <c r="C61" s="92" t="s">
        <v>321</v>
      </c>
      <c r="D61" s="92" t="s">
        <v>321</v>
      </c>
      <c r="E61" s="92" t="s">
        <v>321</v>
      </c>
      <c r="F61" s="92" t="s">
        <v>321</v>
      </c>
      <c r="G61" s="92" t="s">
        <v>321</v>
      </c>
    </row>
    <row r="62" spans="1:7">
      <c r="A62" s="90" t="s">
        <v>322</v>
      </c>
      <c r="B62" s="94" t="s">
        <v>321</v>
      </c>
      <c r="C62" s="94" t="s">
        <v>321</v>
      </c>
      <c r="D62" s="94" t="s">
        <v>321</v>
      </c>
      <c r="E62" s="94" t="s">
        <v>321</v>
      </c>
      <c r="F62" s="94" t="s">
        <v>321</v>
      </c>
      <c r="G62" s="94" t="s">
        <v>321</v>
      </c>
    </row>
    <row r="63" spans="1:7">
      <c r="A63" s="90" t="s">
        <v>173</v>
      </c>
      <c r="B63" s="92">
        <v>3555159</v>
      </c>
      <c r="C63" s="92">
        <v>42863</v>
      </c>
      <c r="D63" s="92">
        <v>1710244</v>
      </c>
      <c r="E63" s="92">
        <v>18737</v>
      </c>
      <c r="F63" s="92">
        <v>1844915</v>
      </c>
      <c r="G63" s="92">
        <v>24126</v>
      </c>
    </row>
    <row r="64" spans="1:7">
      <c r="A64" s="90" t="s">
        <v>172</v>
      </c>
      <c r="B64" s="92" t="s">
        <v>321</v>
      </c>
      <c r="C64" s="92" t="s">
        <v>321</v>
      </c>
      <c r="D64" s="92" t="s">
        <v>321</v>
      </c>
      <c r="E64" s="92" t="s">
        <v>321</v>
      </c>
      <c r="F64" s="92" t="s">
        <v>321</v>
      </c>
      <c r="G64" s="92" t="s">
        <v>321</v>
      </c>
    </row>
    <row r="65" spans="1:7">
      <c r="A65" s="90" t="s">
        <v>335</v>
      </c>
      <c r="B65" s="92" t="s">
        <v>321</v>
      </c>
      <c r="C65" s="92" t="s">
        <v>321</v>
      </c>
      <c r="D65" s="92" t="s">
        <v>321</v>
      </c>
      <c r="E65" s="92" t="s">
        <v>321</v>
      </c>
      <c r="F65" s="92" t="s">
        <v>321</v>
      </c>
      <c r="G65" s="92" t="s">
        <v>321</v>
      </c>
    </row>
    <row r="66" spans="1:7">
      <c r="A66" s="90" t="s">
        <v>188</v>
      </c>
      <c r="B66" s="92" t="s">
        <v>321</v>
      </c>
      <c r="C66" s="92" t="s">
        <v>321</v>
      </c>
      <c r="D66" s="92" t="s">
        <v>321</v>
      </c>
      <c r="E66" s="92" t="s">
        <v>321</v>
      </c>
      <c r="F66" s="92" t="s">
        <v>321</v>
      </c>
      <c r="G66" s="92" t="s">
        <v>321</v>
      </c>
    </row>
    <row r="67" spans="1:7">
      <c r="A67" s="90" t="s">
        <v>197</v>
      </c>
      <c r="B67" s="94">
        <v>42759661</v>
      </c>
      <c r="C67" s="94">
        <v>532451</v>
      </c>
      <c r="D67" s="94">
        <v>19787826</v>
      </c>
      <c r="E67" s="94">
        <v>219481</v>
      </c>
      <c r="F67" s="94">
        <v>22971835</v>
      </c>
      <c r="G67" s="94">
        <v>312970</v>
      </c>
    </row>
    <row r="68" spans="1:7">
      <c r="A68" s="90" t="s">
        <v>122</v>
      </c>
      <c r="B68" s="94">
        <v>3010598</v>
      </c>
      <c r="C68" s="94">
        <v>31201</v>
      </c>
      <c r="D68" s="94">
        <v>1439148</v>
      </c>
      <c r="E68" s="94">
        <v>13645</v>
      </c>
      <c r="F68" s="94">
        <v>1571450</v>
      </c>
      <c r="G68" s="94">
        <v>17556</v>
      </c>
    </row>
    <row r="69" spans="1:7">
      <c r="A69" s="90" t="s">
        <v>126</v>
      </c>
      <c r="B69" s="94">
        <v>9593038</v>
      </c>
      <c r="C69" s="94">
        <v>64035</v>
      </c>
      <c r="D69" s="94">
        <v>4775857</v>
      </c>
      <c r="E69" s="94">
        <v>29449</v>
      </c>
      <c r="F69" s="94">
        <v>4817181</v>
      </c>
      <c r="G69" s="94">
        <v>34586</v>
      </c>
    </row>
    <row r="70" spans="1:7">
      <c r="A70" s="90" t="s">
        <v>150</v>
      </c>
      <c r="B70" s="94">
        <v>3729500</v>
      </c>
      <c r="C70" s="94">
        <v>38900</v>
      </c>
      <c r="D70" s="94">
        <v>1778500</v>
      </c>
      <c r="E70" s="94">
        <v>17400</v>
      </c>
      <c r="F70" s="94">
        <v>1951000</v>
      </c>
      <c r="G70" s="94">
        <v>21500</v>
      </c>
    </row>
    <row r="72" spans="1:7">
      <c r="A72" s="87" t="s">
        <v>323</v>
      </c>
    </row>
    <row r="73" spans="1:7">
      <c r="A73" s="87" t="s">
        <v>321</v>
      </c>
      <c r="B73" s="87" t="s">
        <v>324</v>
      </c>
    </row>
  </sheetData>
  <pageMargins left="0.75" right="0.75" top="1" bottom="1" header="0.5" footer="0.5"/>
  <pageSetup paperSize="9" scale="0" firstPageNumber="0" fitToWidth="0" fitToHeight="0" pageOrder="overThenDown" orientation="portrait" horizontalDpi="300" verticalDpi="300"/>
  <headerFooter alignWithMargins="0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A1:K50"/>
  <sheetViews>
    <sheetView zoomScale="85" zoomScaleNormal="85" workbookViewId="0"/>
  </sheetViews>
  <sheetFormatPr baseColWidth="10" defaultColWidth="9.140625" defaultRowHeight="14.25"/>
  <cols>
    <col min="1" max="16384" width="9.140625" style="88"/>
  </cols>
  <sheetData>
    <row r="1" spans="1:11">
      <c r="A1" s="87" t="s">
        <v>560</v>
      </c>
    </row>
    <row r="3" spans="1:11">
      <c r="A3" s="87" t="s">
        <v>304</v>
      </c>
      <c r="B3" s="89">
        <v>43942.13282407407</v>
      </c>
    </row>
    <row r="4" spans="1:11">
      <c r="A4" s="87" t="s">
        <v>305</v>
      </c>
      <c r="B4" s="89">
        <v>43999.571019560186</v>
      </c>
    </row>
    <row r="5" spans="1:11">
      <c r="A5" s="87" t="s">
        <v>306</v>
      </c>
      <c r="B5" s="87" t="s">
        <v>81</v>
      </c>
    </row>
    <row r="7" spans="1:11">
      <c r="A7" s="87" t="s">
        <v>327</v>
      </c>
      <c r="B7" s="87" t="s">
        <v>106</v>
      </c>
    </row>
    <row r="9" spans="1:11">
      <c r="A9" s="90" t="s">
        <v>311</v>
      </c>
      <c r="B9" s="90" t="s">
        <v>94</v>
      </c>
      <c r="C9" s="90" t="s">
        <v>95</v>
      </c>
      <c r="D9" s="90" t="s">
        <v>96</v>
      </c>
      <c r="E9" s="90" t="s">
        <v>97</v>
      </c>
      <c r="F9" s="90" t="s">
        <v>98</v>
      </c>
      <c r="G9" s="90" t="s">
        <v>99</v>
      </c>
      <c r="H9" s="90" t="s">
        <v>100</v>
      </c>
      <c r="I9" s="90" t="s">
        <v>118</v>
      </c>
      <c r="J9" s="90" t="s">
        <v>119</v>
      </c>
      <c r="K9" s="90" t="s">
        <v>312</v>
      </c>
    </row>
    <row r="10" spans="1:11">
      <c r="A10" s="90" t="s">
        <v>313</v>
      </c>
      <c r="B10" s="91">
        <v>34</v>
      </c>
      <c r="C10" s="91">
        <v>34.1</v>
      </c>
      <c r="D10" s="91">
        <v>34.5</v>
      </c>
      <c r="E10" s="91">
        <v>34.700000000000003</v>
      </c>
      <c r="F10" s="91">
        <v>34.799999999999997</v>
      </c>
      <c r="G10" s="91">
        <v>34.9</v>
      </c>
      <c r="H10" s="91">
        <v>35.200000000000003</v>
      </c>
      <c r="I10" s="91">
        <v>35.5</v>
      </c>
      <c r="J10" s="91">
        <v>35.700000000000003</v>
      </c>
      <c r="K10" s="91">
        <v>35.9</v>
      </c>
    </row>
    <row r="11" spans="1:11">
      <c r="A11" s="90" t="s">
        <v>314</v>
      </c>
      <c r="B11" s="91">
        <v>34.6</v>
      </c>
      <c r="C11" s="91">
        <v>34.700000000000003</v>
      </c>
      <c r="D11" s="91">
        <v>35</v>
      </c>
      <c r="E11" s="91">
        <v>35.200000000000003</v>
      </c>
      <c r="F11" s="91">
        <v>35.299999999999997</v>
      </c>
      <c r="G11" s="91">
        <v>35.5</v>
      </c>
      <c r="H11" s="91">
        <v>35.700000000000003</v>
      </c>
      <c r="I11" s="91">
        <v>35.9</v>
      </c>
      <c r="J11" s="91">
        <v>36.200000000000003</v>
      </c>
      <c r="K11" s="91">
        <v>36.4</v>
      </c>
    </row>
    <row r="12" spans="1:11">
      <c r="A12" s="90" t="s">
        <v>317</v>
      </c>
      <c r="B12" s="91">
        <v>34.4</v>
      </c>
      <c r="C12" s="91">
        <v>34.5</v>
      </c>
      <c r="D12" s="91">
        <v>34.9</v>
      </c>
      <c r="E12" s="91">
        <v>35</v>
      </c>
      <c r="F12" s="91">
        <v>35.1</v>
      </c>
      <c r="G12" s="91">
        <v>35.200000000000003</v>
      </c>
      <c r="H12" s="91">
        <v>35.4</v>
      </c>
      <c r="I12" s="91">
        <v>35.6</v>
      </c>
      <c r="J12" s="91">
        <v>35.9</v>
      </c>
      <c r="K12" s="91">
        <v>36.1</v>
      </c>
    </row>
    <row r="13" spans="1:11">
      <c r="A13" s="90" t="s">
        <v>127</v>
      </c>
      <c r="B13" s="91">
        <v>32.5</v>
      </c>
      <c r="C13" s="91">
        <v>32.1</v>
      </c>
      <c r="D13" s="91">
        <v>32.200000000000003</v>
      </c>
      <c r="E13" s="91">
        <v>32.5</v>
      </c>
      <c r="F13" s="91">
        <v>32.6</v>
      </c>
      <c r="G13" s="91">
        <v>32.6</v>
      </c>
      <c r="H13" s="91">
        <v>32.6</v>
      </c>
      <c r="I13" s="91">
        <v>32.9</v>
      </c>
      <c r="J13" s="91">
        <v>33.299999999999997</v>
      </c>
      <c r="K13" s="91">
        <v>33.6</v>
      </c>
    </row>
    <row r="14" spans="1:11">
      <c r="A14" s="90" t="s">
        <v>129</v>
      </c>
      <c r="B14" s="91">
        <v>31.6</v>
      </c>
      <c r="C14" s="91">
        <v>31.1</v>
      </c>
      <c r="D14" s="91">
        <v>31.6</v>
      </c>
      <c r="E14" s="91">
        <v>32</v>
      </c>
      <c r="F14" s="91">
        <v>32</v>
      </c>
      <c r="G14" s="91">
        <v>32.1</v>
      </c>
      <c r="H14" s="91">
        <v>31.7</v>
      </c>
      <c r="I14" s="91">
        <v>33.1</v>
      </c>
      <c r="J14" s="91">
        <v>33.1</v>
      </c>
      <c r="K14" s="91">
        <v>34</v>
      </c>
    </row>
    <row r="15" spans="1:11">
      <c r="A15" s="90" t="s">
        <v>319</v>
      </c>
      <c r="B15" s="91">
        <v>33.9</v>
      </c>
      <c r="C15" s="91">
        <v>33.9</v>
      </c>
      <c r="D15" s="91">
        <v>34.299999999999997</v>
      </c>
      <c r="E15" s="91">
        <v>34.700000000000003</v>
      </c>
      <c r="F15" s="91">
        <v>34.9</v>
      </c>
      <c r="G15" s="91">
        <v>35.200000000000003</v>
      </c>
      <c r="H15" s="91">
        <v>35.6</v>
      </c>
      <c r="I15" s="91">
        <v>35.9</v>
      </c>
      <c r="J15" s="91">
        <v>36.299999999999997</v>
      </c>
      <c r="K15" s="91">
        <v>36.299999999999997</v>
      </c>
    </row>
    <row r="16" spans="1:11">
      <c r="A16" s="90" t="s">
        <v>139</v>
      </c>
      <c r="B16" s="91">
        <v>39</v>
      </c>
      <c r="C16" s="91">
        <v>39</v>
      </c>
      <c r="D16" s="91">
        <v>38.700000000000003</v>
      </c>
      <c r="E16" s="91">
        <v>38.4</v>
      </c>
      <c r="F16" s="91">
        <v>38.5</v>
      </c>
      <c r="G16" s="91">
        <v>38.700000000000003</v>
      </c>
      <c r="H16" s="91">
        <v>39</v>
      </c>
      <c r="I16" s="91">
        <v>39.299999999999997</v>
      </c>
      <c r="J16" s="91">
        <v>39.5</v>
      </c>
      <c r="K16" s="91">
        <v>40</v>
      </c>
    </row>
    <row r="17" spans="1:11">
      <c r="A17" s="90" t="s">
        <v>320</v>
      </c>
      <c r="B17" s="91">
        <v>36.799999999999997</v>
      </c>
      <c r="C17" s="91">
        <v>37.4</v>
      </c>
      <c r="D17" s="91">
        <v>37.5</v>
      </c>
      <c r="E17" s="91">
        <v>37.799999999999997</v>
      </c>
      <c r="F17" s="91">
        <v>38</v>
      </c>
      <c r="G17" s="91">
        <v>37.9</v>
      </c>
      <c r="H17" s="91">
        <v>38.200000000000003</v>
      </c>
      <c r="I17" s="91">
        <v>38.4</v>
      </c>
      <c r="J17" s="91">
        <v>38.700000000000003</v>
      </c>
      <c r="K17" s="91">
        <v>39.1</v>
      </c>
    </row>
    <row r="18" spans="1:11">
      <c r="A18" s="90" t="s">
        <v>142</v>
      </c>
      <c r="B18" s="91">
        <v>35.799999999999997</v>
      </c>
      <c r="C18" s="91">
        <v>36</v>
      </c>
      <c r="D18" s="91">
        <v>36.200000000000003</v>
      </c>
      <c r="E18" s="91">
        <v>36.5</v>
      </c>
      <c r="F18" s="91">
        <v>36.4</v>
      </c>
      <c r="G18" s="91">
        <v>37.200000000000003</v>
      </c>
      <c r="H18" s="91">
        <v>37.799999999999997</v>
      </c>
      <c r="I18" s="91">
        <v>38.700000000000003</v>
      </c>
      <c r="J18" s="91">
        <v>39.1</v>
      </c>
      <c r="K18" s="91">
        <v>39</v>
      </c>
    </row>
    <row r="19" spans="1:11">
      <c r="A19" s="90" t="s">
        <v>156</v>
      </c>
      <c r="B19" s="91">
        <v>35.299999999999997</v>
      </c>
      <c r="C19" s="91">
        <v>35.1</v>
      </c>
      <c r="D19" s="91">
        <v>35.1</v>
      </c>
      <c r="E19" s="91">
        <v>35.6</v>
      </c>
      <c r="F19" s="91">
        <v>35.700000000000003</v>
      </c>
      <c r="G19" s="91">
        <v>36</v>
      </c>
      <c r="H19" s="91">
        <v>36.5</v>
      </c>
      <c r="I19" s="91">
        <v>36.700000000000003</v>
      </c>
      <c r="J19" s="91">
        <v>37</v>
      </c>
      <c r="K19" s="91">
        <v>37.4</v>
      </c>
    </row>
    <row r="20" spans="1:11">
      <c r="A20" s="90" t="s">
        <v>151</v>
      </c>
      <c r="B20" s="91">
        <v>32.299999999999997</v>
      </c>
      <c r="C20" s="91">
        <v>32</v>
      </c>
      <c r="D20" s="91">
        <v>32</v>
      </c>
      <c r="E20" s="91">
        <v>32.1</v>
      </c>
      <c r="F20" s="91">
        <v>32.1</v>
      </c>
      <c r="G20" s="91">
        <v>32.299999999999997</v>
      </c>
      <c r="H20" s="91">
        <v>32.5</v>
      </c>
      <c r="I20" s="91">
        <v>32.700000000000003</v>
      </c>
      <c r="J20" s="91">
        <v>32.9</v>
      </c>
      <c r="K20" s="91">
        <v>33.200000000000003</v>
      </c>
    </row>
    <row r="21" spans="1:11">
      <c r="A21" s="90" t="s">
        <v>89</v>
      </c>
      <c r="B21" s="91">
        <v>34.5</v>
      </c>
      <c r="C21" s="91">
        <v>34.6</v>
      </c>
      <c r="D21" s="91">
        <v>34.799999999999997</v>
      </c>
      <c r="E21" s="91">
        <v>34.799999999999997</v>
      </c>
      <c r="F21" s="91">
        <v>34.799999999999997</v>
      </c>
      <c r="G21" s="91">
        <v>35</v>
      </c>
      <c r="H21" s="91">
        <v>35.1</v>
      </c>
      <c r="I21" s="91">
        <v>35.1</v>
      </c>
      <c r="J21" s="91">
        <v>35.200000000000003</v>
      </c>
      <c r="K21" s="91">
        <v>35.299999999999997</v>
      </c>
    </row>
    <row r="22" spans="1:11">
      <c r="A22" s="90" t="s">
        <v>146</v>
      </c>
      <c r="B22" s="91">
        <v>34</v>
      </c>
      <c r="C22" s="91">
        <v>34.1</v>
      </c>
      <c r="D22" s="91">
        <v>34.5</v>
      </c>
      <c r="E22" s="91">
        <v>34.700000000000003</v>
      </c>
      <c r="F22" s="91">
        <v>34.700000000000003</v>
      </c>
      <c r="G22" s="91">
        <v>34.9</v>
      </c>
      <c r="H22" s="91">
        <v>35</v>
      </c>
      <c r="I22" s="91">
        <v>35.200000000000003</v>
      </c>
      <c r="J22" s="91">
        <v>35.4</v>
      </c>
      <c r="K22" s="91">
        <v>35.4</v>
      </c>
    </row>
    <row r="23" spans="1:11">
      <c r="A23" s="90" t="s">
        <v>153</v>
      </c>
      <c r="B23" s="91">
        <v>31.6</v>
      </c>
      <c r="C23" s="91">
        <v>31.4</v>
      </c>
      <c r="D23" s="91">
        <v>31.2</v>
      </c>
      <c r="E23" s="91">
        <v>31.1</v>
      </c>
      <c r="F23" s="91">
        <v>32.299999999999997</v>
      </c>
      <c r="G23" s="91">
        <v>32.6</v>
      </c>
      <c r="H23" s="91">
        <v>32.200000000000003</v>
      </c>
      <c r="I23" s="91">
        <v>32.5</v>
      </c>
      <c r="J23" s="91">
        <v>32.4</v>
      </c>
      <c r="K23" s="91">
        <v>32.5</v>
      </c>
    </row>
    <row r="24" spans="1:11">
      <c r="A24" s="90" t="s">
        <v>161</v>
      </c>
      <c r="B24" s="91">
        <v>29.7</v>
      </c>
      <c r="C24" s="91">
        <v>29.7</v>
      </c>
      <c r="D24" s="91">
        <v>30.5</v>
      </c>
      <c r="E24" s="91">
        <v>30.3</v>
      </c>
      <c r="F24" s="91">
        <v>30.7</v>
      </c>
      <c r="G24" s="91">
        <v>30.7</v>
      </c>
      <c r="H24" s="91">
        <v>31.3</v>
      </c>
      <c r="I24" s="91">
        <v>31.7</v>
      </c>
      <c r="J24" s="91">
        <v>31.8</v>
      </c>
      <c r="K24" s="91">
        <v>32</v>
      </c>
    </row>
    <row r="25" spans="1:11">
      <c r="A25" s="90" t="s">
        <v>136</v>
      </c>
      <c r="B25" s="91">
        <v>36.9</v>
      </c>
      <c r="C25" s="91">
        <v>36.6</v>
      </c>
      <c r="D25" s="91">
        <v>36.299999999999997</v>
      </c>
      <c r="E25" s="91">
        <v>36.299999999999997</v>
      </c>
      <c r="F25" s="91">
        <v>36.700000000000003</v>
      </c>
      <c r="G25" s="91">
        <v>36.200000000000003</v>
      </c>
      <c r="H25" s="91">
        <v>36</v>
      </c>
      <c r="I25" s="91">
        <v>36.299999999999997</v>
      </c>
      <c r="J25" s="91">
        <v>37.200000000000003</v>
      </c>
      <c r="K25" s="91">
        <v>37.5</v>
      </c>
    </row>
    <row r="26" spans="1:11">
      <c r="A26" s="90" t="s">
        <v>170</v>
      </c>
      <c r="B26" s="91">
        <v>34.5</v>
      </c>
      <c r="C26" s="91">
        <v>34.299999999999997</v>
      </c>
      <c r="D26" s="91">
        <v>35</v>
      </c>
      <c r="E26" s="91">
        <v>34.799999999999997</v>
      </c>
      <c r="F26" s="91">
        <v>34.6</v>
      </c>
      <c r="G26" s="91">
        <v>35.4</v>
      </c>
      <c r="H26" s="91">
        <v>35.6</v>
      </c>
      <c r="I26" s="91">
        <v>36.200000000000003</v>
      </c>
      <c r="J26" s="91">
        <v>36.700000000000003</v>
      </c>
      <c r="K26" s="91">
        <v>36.799999999999997</v>
      </c>
    </row>
    <row r="27" spans="1:11">
      <c r="A27" s="90" t="s">
        <v>166</v>
      </c>
      <c r="B27" s="91">
        <v>33.1</v>
      </c>
      <c r="C27" s="91">
        <v>33.799999999999997</v>
      </c>
      <c r="D27" s="91">
        <v>34</v>
      </c>
      <c r="E27" s="91">
        <v>34.1</v>
      </c>
      <c r="F27" s="91">
        <v>34.799999999999997</v>
      </c>
      <c r="G27" s="91">
        <v>34.9</v>
      </c>
      <c r="H27" s="91">
        <v>35.700000000000003</v>
      </c>
      <c r="I27" s="91">
        <v>36.1</v>
      </c>
      <c r="J27" s="91">
        <v>36.700000000000003</v>
      </c>
      <c r="K27" s="91">
        <v>37.1</v>
      </c>
    </row>
    <row r="28" spans="1:11">
      <c r="A28" s="90" t="s">
        <v>168</v>
      </c>
      <c r="B28" s="91">
        <v>31.6</v>
      </c>
      <c r="C28" s="91">
        <v>31.9</v>
      </c>
      <c r="D28" s="91">
        <v>32.5</v>
      </c>
      <c r="E28" s="91">
        <v>32.700000000000003</v>
      </c>
      <c r="F28" s="91">
        <v>33.299999999999997</v>
      </c>
      <c r="G28" s="91">
        <v>33.5</v>
      </c>
      <c r="H28" s="91">
        <v>33</v>
      </c>
      <c r="I28" s="91">
        <v>33.200000000000003</v>
      </c>
      <c r="J28" s="91">
        <v>33.5</v>
      </c>
      <c r="K28" s="91">
        <v>33.9</v>
      </c>
    </row>
    <row r="29" spans="1:11">
      <c r="A29" s="90" t="s">
        <v>154</v>
      </c>
      <c r="B29" s="91">
        <v>29.2</v>
      </c>
      <c r="C29" s="91">
        <v>29.6</v>
      </c>
      <c r="D29" s="91">
        <v>30.3</v>
      </c>
      <c r="E29" s="91">
        <v>30.8</v>
      </c>
      <c r="F29" s="91">
        <v>31.8</v>
      </c>
      <c r="G29" s="91">
        <v>32.6</v>
      </c>
      <c r="H29" s="91">
        <v>33.299999999999997</v>
      </c>
      <c r="I29" s="91">
        <v>33.700000000000003</v>
      </c>
      <c r="J29" s="91">
        <v>34.1</v>
      </c>
      <c r="K29" s="91">
        <v>34.4</v>
      </c>
    </row>
    <row r="30" spans="1:11">
      <c r="A30" s="90" t="s">
        <v>176</v>
      </c>
      <c r="B30" s="91">
        <v>30.3</v>
      </c>
      <c r="C30" s="91">
        <v>31.1</v>
      </c>
      <c r="D30" s="91">
        <v>31.9</v>
      </c>
      <c r="E30" s="91">
        <v>33.1</v>
      </c>
      <c r="F30" s="91">
        <v>33.5</v>
      </c>
      <c r="G30" s="91">
        <v>33.700000000000003</v>
      </c>
      <c r="H30" s="91">
        <v>34</v>
      </c>
      <c r="I30" s="91">
        <v>34.799999999999997</v>
      </c>
      <c r="J30" s="91">
        <v>36</v>
      </c>
      <c r="K30" s="91">
        <v>36.5</v>
      </c>
    </row>
    <row r="31" spans="1:11">
      <c r="A31" s="90" t="s">
        <v>178</v>
      </c>
      <c r="B31" s="91">
        <v>38.9</v>
      </c>
      <c r="C31" s="91">
        <v>39</v>
      </c>
      <c r="D31" s="91">
        <v>39.5</v>
      </c>
      <c r="E31" s="91">
        <v>39.700000000000003</v>
      </c>
      <c r="F31" s="91">
        <v>39.6</v>
      </c>
      <c r="G31" s="91">
        <v>39.9</v>
      </c>
      <c r="H31" s="91">
        <v>39.9</v>
      </c>
      <c r="I31" s="91">
        <v>40.1</v>
      </c>
      <c r="J31" s="91">
        <v>40.5</v>
      </c>
      <c r="K31" s="91">
        <v>41</v>
      </c>
    </row>
    <row r="32" spans="1:11">
      <c r="A32" s="90" t="s">
        <v>124</v>
      </c>
      <c r="B32" s="91">
        <v>36</v>
      </c>
      <c r="C32" s="91">
        <v>36.200000000000003</v>
      </c>
      <c r="D32" s="91">
        <v>36.5</v>
      </c>
      <c r="E32" s="91">
        <v>36.700000000000003</v>
      </c>
      <c r="F32" s="91">
        <v>36.6</v>
      </c>
      <c r="G32" s="91">
        <v>36.700000000000003</v>
      </c>
      <c r="H32" s="91">
        <v>37.1</v>
      </c>
      <c r="I32" s="91">
        <v>37.200000000000003</v>
      </c>
      <c r="J32" s="91">
        <v>37.5</v>
      </c>
      <c r="K32" s="91">
        <v>37.6</v>
      </c>
    </row>
    <row r="33" spans="1:11">
      <c r="A33" s="90" t="s">
        <v>183</v>
      </c>
      <c r="B33" s="91">
        <v>31.6</v>
      </c>
      <c r="C33" s="91">
        <v>31.8</v>
      </c>
      <c r="D33" s="91">
        <v>32.1</v>
      </c>
      <c r="E33" s="91">
        <v>32.200000000000003</v>
      </c>
      <c r="F33" s="91">
        <v>32.6</v>
      </c>
      <c r="G33" s="91">
        <v>32.6</v>
      </c>
      <c r="H33" s="91">
        <v>33</v>
      </c>
      <c r="I33" s="91">
        <v>33.299999999999997</v>
      </c>
      <c r="J33" s="91">
        <v>33.5</v>
      </c>
      <c r="K33" s="91">
        <v>33.6</v>
      </c>
    </row>
    <row r="34" spans="1:11">
      <c r="A34" s="90" t="s">
        <v>185</v>
      </c>
      <c r="B34" s="91">
        <v>36.9</v>
      </c>
      <c r="C34" s="91">
        <v>36.9</v>
      </c>
      <c r="D34" s="91">
        <v>36.9</v>
      </c>
      <c r="E34" s="91">
        <v>36.6</v>
      </c>
      <c r="F34" s="91">
        <v>36.700000000000003</v>
      </c>
      <c r="G34" s="91">
        <v>36.9</v>
      </c>
      <c r="H34" s="91">
        <v>37.1</v>
      </c>
      <c r="I34" s="91">
        <v>37.700000000000003</v>
      </c>
      <c r="J34" s="91">
        <v>38</v>
      </c>
      <c r="K34" s="91">
        <v>38.200000000000003</v>
      </c>
    </row>
    <row r="35" spans="1:11">
      <c r="A35" s="90" t="s">
        <v>187</v>
      </c>
      <c r="B35" s="91">
        <v>32.299999999999997</v>
      </c>
      <c r="C35" s="91">
        <v>32</v>
      </c>
      <c r="D35" s="91">
        <v>32.4</v>
      </c>
      <c r="E35" s="91">
        <v>32.6</v>
      </c>
      <c r="F35" s="91">
        <v>32.799999999999997</v>
      </c>
      <c r="G35" s="91">
        <v>32.799999999999997</v>
      </c>
      <c r="H35" s="91">
        <v>32.4</v>
      </c>
      <c r="I35" s="91">
        <v>33.4</v>
      </c>
      <c r="J35" s="91">
        <v>33.5</v>
      </c>
      <c r="K35" s="91">
        <v>33.799999999999997</v>
      </c>
    </row>
    <row r="36" spans="1:11">
      <c r="A36" s="90" t="s">
        <v>191</v>
      </c>
      <c r="B36" s="91">
        <v>34.200000000000003</v>
      </c>
      <c r="C36" s="91">
        <v>33.700000000000003</v>
      </c>
      <c r="D36" s="91">
        <v>33.6</v>
      </c>
      <c r="E36" s="91">
        <v>33.700000000000003</v>
      </c>
      <c r="F36" s="91">
        <v>34.200000000000003</v>
      </c>
      <c r="G36" s="91">
        <v>34.299999999999997</v>
      </c>
      <c r="H36" s="91">
        <v>34.200000000000003</v>
      </c>
      <c r="I36" s="91">
        <v>35.700000000000003</v>
      </c>
      <c r="J36" s="91">
        <v>36.1</v>
      </c>
      <c r="K36" s="91">
        <v>35.9</v>
      </c>
    </row>
    <row r="37" spans="1:11">
      <c r="A37" s="90" t="s">
        <v>200</v>
      </c>
      <c r="B37" s="91">
        <v>32.4</v>
      </c>
      <c r="C37" s="91">
        <v>32.5</v>
      </c>
      <c r="D37" s="91">
        <v>32.799999999999997</v>
      </c>
      <c r="E37" s="91">
        <v>33</v>
      </c>
      <c r="F37" s="91">
        <v>33.200000000000003</v>
      </c>
      <c r="G37" s="91">
        <v>33.4</v>
      </c>
      <c r="H37" s="91">
        <v>33.9</v>
      </c>
      <c r="I37" s="91">
        <v>34.1</v>
      </c>
      <c r="J37" s="91">
        <v>34.1</v>
      </c>
      <c r="K37" s="91">
        <v>34.200000000000003</v>
      </c>
    </row>
    <row r="38" spans="1:11">
      <c r="A38" s="90" t="s">
        <v>144</v>
      </c>
      <c r="B38" s="91">
        <v>36.799999999999997</v>
      </c>
      <c r="C38" s="91">
        <v>37.200000000000003</v>
      </c>
      <c r="D38" s="91">
        <v>37.4</v>
      </c>
      <c r="E38" s="91">
        <v>37.200000000000003</v>
      </c>
      <c r="F38" s="91">
        <v>37.4</v>
      </c>
      <c r="G38" s="91">
        <v>37.700000000000003</v>
      </c>
      <c r="H38" s="91">
        <v>37.700000000000003</v>
      </c>
      <c r="I38" s="91">
        <v>38</v>
      </c>
      <c r="J38" s="91">
        <v>38.700000000000003</v>
      </c>
      <c r="K38" s="91">
        <v>38.9</v>
      </c>
    </row>
    <row r="39" spans="1:11">
      <c r="A39" s="90" t="s">
        <v>193</v>
      </c>
      <c r="B39" s="91">
        <v>40</v>
      </c>
      <c r="C39" s="91">
        <v>40.299999999999997</v>
      </c>
      <c r="D39" s="91">
        <v>40.6</v>
      </c>
      <c r="E39" s="91">
        <v>40.9</v>
      </c>
      <c r="F39" s="91">
        <v>41.1</v>
      </c>
      <c r="G39" s="91">
        <v>41.2</v>
      </c>
      <c r="H39" s="91">
        <v>41.3</v>
      </c>
      <c r="I39" s="91">
        <v>41.7</v>
      </c>
      <c r="J39" s="91">
        <v>41.8</v>
      </c>
      <c r="K39" s="91">
        <v>42</v>
      </c>
    </row>
    <row r="40" spans="1:11">
      <c r="A40" s="90" t="s">
        <v>148</v>
      </c>
      <c r="B40" s="91">
        <v>38</v>
      </c>
      <c r="C40" s="91">
        <v>38.1</v>
      </c>
      <c r="D40" s="91">
        <v>38.299999999999997</v>
      </c>
      <c r="E40" s="91">
        <v>38.5</v>
      </c>
      <c r="F40" s="91">
        <v>38.6</v>
      </c>
      <c r="G40" s="91">
        <v>38.700000000000003</v>
      </c>
      <c r="H40" s="91">
        <v>38.9</v>
      </c>
      <c r="I40" s="91">
        <v>39</v>
      </c>
      <c r="J40" s="91">
        <v>39.200000000000003</v>
      </c>
      <c r="K40" s="91">
        <v>39.4</v>
      </c>
    </row>
    <row r="41" spans="1:11">
      <c r="A41" s="90" t="s">
        <v>158</v>
      </c>
      <c r="B41" s="91">
        <v>44.6</v>
      </c>
      <c r="C41" s="91">
        <v>44.4</v>
      </c>
      <c r="D41" s="91">
        <v>44.5</v>
      </c>
      <c r="E41" s="91">
        <v>45.5</v>
      </c>
      <c r="F41" s="91">
        <v>46.2</v>
      </c>
      <c r="G41" s="91">
        <v>46.6</v>
      </c>
      <c r="H41" s="91">
        <v>47.4</v>
      </c>
      <c r="I41" s="91">
        <v>47</v>
      </c>
      <c r="J41" s="91">
        <v>46.2</v>
      </c>
      <c r="K41" s="91">
        <v>45.8</v>
      </c>
    </row>
    <row r="42" spans="1:11">
      <c r="A42" s="90" t="s">
        <v>180</v>
      </c>
      <c r="B42" s="91">
        <v>39.5</v>
      </c>
      <c r="C42" s="91">
        <v>39.299999999999997</v>
      </c>
      <c r="D42" s="91">
        <v>39.6</v>
      </c>
      <c r="E42" s="91">
        <v>39.5</v>
      </c>
      <c r="F42" s="91">
        <v>39.6</v>
      </c>
      <c r="G42" s="91">
        <v>39.799999999999997</v>
      </c>
      <c r="H42" s="91">
        <v>39.6</v>
      </c>
      <c r="I42" s="91">
        <v>39.299999999999997</v>
      </c>
      <c r="J42" s="91">
        <v>39.6</v>
      </c>
      <c r="K42" s="91">
        <v>39.799999999999997</v>
      </c>
    </row>
    <row r="43" spans="1:11">
      <c r="A43" s="90" t="s">
        <v>133</v>
      </c>
      <c r="B43" s="91">
        <v>40.799999999999997</v>
      </c>
      <c r="C43" s="91">
        <v>41.2</v>
      </c>
      <c r="D43" s="91">
        <v>41.4</v>
      </c>
      <c r="E43" s="91">
        <v>41.5</v>
      </c>
      <c r="F43" s="91">
        <v>41.9</v>
      </c>
      <c r="G43" s="91">
        <v>42</v>
      </c>
      <c r="H43" s="91">
        <v>42.4</v>
      </c>
      <c r="I43" s="91">
        <v>42.5</v>
      </c>
      <c r="J43" s="91">
        <v>42.7</v>
      </c>
      <c r="K43" s="91">
        <v>42.6</v>
      </c>
    </row>
    <row r="44" spans="1:11">
      <c r="A44" s="90" t="s">
        <v>177</v>
      </c>
      <c r="B44" s="92" t="s">
        <v>321</v>
      </c>
      <c r="C44" s="91">
        <v>27.8</v>
      </c>
      <c r="D44" s="91">
        <v>28.7</v>
      </c>
      <c r="E44" s="91">
        <v>28.7</v>
      </c>
      <c r="F44" s="91">
        <v>30.1</v>
      </c>
      <c r="G44" s="91">
        <v>30.8</v>
      </c>
      <c r="H44" s="91">
        <v>31.2</v>
      </c>
      <c r="I44" s="91">
        <v>31.2</v>
      </c>
      <c r="J44" s="91">
        <v>32.1</v>
      </c>
      <c r="K44" s="91">
        <v>32.700000000000003</v>
      </c>
    </row>
    <row r="45" spans="1:11">
      <c r="A45" s="90" t="s">
        <v>175</v>
      </c>
      <c r="B45" s="91">
        <v>31.1</v>
      </c>
      <c r="C45" s="91">
        <v>31.1</v>
      </c>
      <c r="D45" s="91">
        <v>30.9</v>
      </c>
      <c r="E45" s="91">
        <v>31.3</v>
      </c>
      <c r="F45" s="91">
        <v>31.3</v>
      </c>
      <c r="G45" s="91">
        <v>31.2</v>
      </c>
      <c r="H45" s="91">
        <v>31</v>
      </c>
      <c r="I45" s="91">
        <v>31.3</v>
      </c>
      <c r="J45" s="91">
        <v>31.5</v>
      </c>
      <c r="K45" s="91">
        <v>31.7</v>
      </c>
    </row>
    <row r="46" spans="1:11">
      <c r="A46" s="90" t="s">
        <v>189</v>
      </c>
      <c r="B46" s="91">
        <v>29.9</v>
      </c>
      <c r="C46" s="91">
        <v>30.1</v>
      </c>
      <c r="D46" s="91">
        <v>30.4</v>
      </c>
      <c r="E46" s="91">
        <v>31</v>
      </c>
      <c r="F46" s="91">
        <v>31.3</v>
      </c>
      <c r="G46" s="91">
        <v>31.3</v>
      </c>
      <c r="H46" s="91">
        <v>32.299999999999997</v>
      </c>
      <c r="I46" s="91">
        <v>32.799999999999997</v>
      </c>
      <c r="J46" s="91">
        <v>33.299999999999997</v>
      </c>
      <c r="K46" s="91">
        <v>33.4</v>
      </c>
    </row>
    <row r="47" spans="1:11">
      <c r="A47" s="90" t="s">
        <v>195</v>
      </c>
      <c r="B47" s="91">
        <v>25.8</v>
      </c>
      <c r="C47" s="91">
        <v>26.5</v>
      </c>
      <c r="D47" s="91">
        <v>26.6</v>
      </c>
      <c r="E47" s="91">
        <v>27.2</v>
      </c>
      <c r="F47" s="91">
        <v>27.5</v>
      </c>
      <c r="G47" s="91">
        <v>28</v>
      </c>
      <c r="H47" s="91">
        <v>28.5</v>
      </c>
      <c r="I47" s="91">
        <v>29</v>
      </c>
      <c r="J47" s="91">
        <v>29.4</v>
      </c>
      <c r="K47" s="91">
        <v>29.3</v>
      </c>
    </row>
    <row r="49" spans="1:2">
      <c r="A49" s="87" t="s">
        <v>323</v>
      </c>
    </row>
    <row r="50" spans="1:2">
      <c r="A50" s="87" t="s">
        <v>321</v>
      </c>
      <c r="B50" s="87" t="s">
        <v>324</v>
      </c>
    </row>
  </sheetData>
  <pageMargins left="0.75" right="0.75" top="1" bottom="1" header="0.5" footer="0.5"/>
  <pageSetup paperSize="9" scale="0" firstPageNumber="0" fitToWidth="0" fitToHeight="0" pageOrder="overThenDown" orientation="portrait" horizontalDpi="300" verticalDpi="300"/>
  <headerFooter alignWithMargins="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  <pageSetUpPr fitToPage="1"/>
  </sheetPr>
  <dimension ref="A1:XFC77"/>
  <sheetViews>
    <sheetView showGridLines="0" zoomScale="70" zoomScaleNormal="70" workbookViewId="0">
      <pane xSplit="4" ySplit="9" topLeftCell="E10" activePane="bottomRight" state="frozen"/>
      <selection pane="topRight"/>
      <selection pane="bottomLeft"/>
      <selection pane="bottomRight" activeCell="B1" sqref="B1"/>
    </sheetView>
  </sheetViews>
  <sheetFormatPr baseColWidth="10" defaultColWidth="0" defaultRowHeight="12.75" zeroHeight="1"/>
  <cols>
    <col min="1" max="1" width="0.28515625" style="53" hidden="1" customWidth="1"/>
    <col min="2" max="2" width="1" style="6" customWidth="1"/>
    <col min="3" max="3" width="67.85546875" style="54" customWidth="1"/>
    <col min="4" max="4" width="0.5703125" style="6" customWidth="1"/>
    <col min="5" max="5" width="10.7109375" style="6" customWidth="1"/>
    <col min="6" max="6" width="0.5703125" style="6" customWidth="1"/>
    <col min="7" max="7" width="10.7109375" style="53" customWidth="1"/>
    <col min="8" max="8" width="0.5703125" style="5" customWidth="1"/>
    <col min="9" max="9" width="10.7109375" style="53" customWidth="1"/>
    <col min="10" max="10" width="0.5703125" style="5" customWidth="1"/>
    <col min="11" max="11" width="10.7109375" style="53" customWidth="1"/>
    <col min="12" max="12" width="0.5703125" style="5" customWidth="1"/>
    <col min="13" max="13" width="10.7109375" style="53" customWidth="1"/>
    <col min="14" max="14" width="0.5703125" style="5" customWidth="1"/>
    <col min="15" max="15" width="10.7109375" style="53" customWidth="1"/>
    <col min="16" max="16" width="0.5703125" style="5" customWidth="1"/>
    <col min="17" max="17" width="10.7109375" style="53" customWidth="1"/>
    <col min="18" max="18" width="0.5703125" style="5" customWidth="1"/>
    <col min="19" max="19" width="10.7109375" style="53" customWidth="1"/>
    <col min="20" max="20" width="0.5703125" style="5" customWidth="1"/>
    <col min="21" max="21" width="10.7109375" style="53" customWidth="1"/>
    <col min="22" max="22" width="0.5703125" style="5" customWidth="1"/>
    <col min="23" max="23" width="10.7109375" style="53" customWidth="1"/>
    <col min="24" max="24" width="0.5703125" style="5" customWidth="1"/>
    <col min="25" max="25" width="10.7109375" style="53" customWidth="1"/>
    <col min="26" max="26" width="0.5703125" style="5" customWidth="1"/>
    <col min="27" max="27" width="10.7109375" style="53" customWidth="1"/>
    <col min="28" max="28" width="0.5703125" style="5" customWidth="1"/>
    <col min="29" max="29" width="10.7109375" style="53" customWidth="1"/>
    <col min="30" max="30" width="0.5703125" style="5" customWidth="1"/>
    <col min="31" max="31" width="10.7109375" style="53" customWidth="1"/>
    <col min="32" max="32" width="0.5703125" style="5" customWidth="1"/>
    <col min="33" max="33" width="10.7109375" style="53" customWidth="1"/>
    <col min="34" max="34" width="0.5703125" style="5" customWidth="1"/>
    <col min="35" max="35" width="10.7109375" style="53" customWidth="1"/>
    <col min="36" max="36" width="0.5703125" style="5" customWidth="1"/>
    <col min="37" max="37" width="10.7109375" style="53" customWidth="1"/>
    <col min="38" max="38" width="0.5703125" style="5" customWidth="1"/>
    <col min="39" max="39" width="10.7109375" style="53" customWidth="1"/>
    <col min="40" max="40" width="0.5703125" style="5" customWidth="1"/>
    <col min="41" max="41" width="10.7109375" style="53" customWidth="1"/>
    <col min="42" max="42" width="0.5703125" style="5" customWidth="1"/>
    <col min="43" max="43" width="10.7109375" style="53" bestFit="1" customWidth="1"/>
    <col min="44" max="44" width="0.5703125" style="5" customWidth="1"/>
    <col min="45" max="45" width="10.7109375" style="53" bestFit="1" customWidth="1"/>
    <col min="46" max="46" width="0.5703125" style="5" customWidth="1"/>
    <col min="47" max="47" width="10.7109375" style="53" customWidth="1"/>
    <col min="48" max="48" width="0.7109375" style="5" customWidth="1"/>
    <col min="49" max="49" width="10.7109375" style="53" bestFit="1" customWidth="1"/>
    <col min="50" max="50" width="0.85546875" style="53" customWidth="1"/>
    <col min="51" max="51" width="11.42578125" style="53" customWidth="1"/>
    <col min="52" max="16383" width="2" style="53" hidden="1"/>
    <col min="16384" max="16384" width="7.85546875" style="53" hidden="1"/>
  </cols>
  <sheetData>
    <row r="1" spans="1:51" s="6" customFormat="1" ht="19.5" customHeight="1">
      <c r="A1" s="5"/>
      <c r="C1" s="7" t="s">
        <v>201</v>
      </c>
    </row>
    <row r="2" spans="1:51" s="6" customFormat="1" ht="6.6" customHeight="1">
      <c r="A2" s="5"/>
      <c r="C2" s="8"/>
    </row>
    <row r="3" spans="1:51" s="6" customFormat="1" ht="16.899999999999999" customHeight="1">
      <c r="A3" s="5"/>
      <c r="C3" s="9" t="s">
        <v>202</v>
      </c>
      <c r="AF3" s="5"/>
      <c r="AG3" s="53"/>
      <c r="AH3" s="5"/>
      <c r="AI3" s="53"/>
      <c r="AJ3" s="5"/>
      <c r="AK3" s="53"/>
      <c r="AL3" s="5"/>
      <c r="AM3" s="53"/>
      <c r="AN3" s="5"/>
      <c r="AO3" s="53"/>
      <c r="AP3" s="5"/>
      <c r="AQ3" s="53"/>
      <c r="AR3" s="5"/>
      <c r="AS3" s="53"/>
    </row>
    <row r="4" spans="1:51" s="6" customFormat="1" ht="17.45" customHeight="1">
      <c r="A4" s="5"/>
      <c r="C4" s="8"/>
      <c r="AF4" s="5"/>
      <c r="AG4" s="53"/>
      <c r="AH4" s="5"/>
      <c r="AI4" s="53"/>
      <c r="AJ4" s="5"/>
      <c r="AK4" s="53"/>
      <c r="AL4" s="5"/>
      <c r="AM4" s="53"/>
      <c r="AN4" s="5"/>
      <c r="AO4" s="53"/>
      <c r="AP4" s="5"/>
      <c r="AQ4" s="53"/>
      <c r="AR4" s="5"/>
      <c r="AS4" s="53"/>
    </row>
    <row r="5" spans="1:51" s="6" customFormat="1" ht="20.100000000000001" customHeight="1">
      <c r="A5" s="5"/>
      <c r="C5" s="10" t="s">
        <v>203</v>
      </c>
      <c r="D5" s="11"/>
      <c r="E5" s="11"/>
      <c r="F5" s="11"/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AF5" s="5"/>
      <c r="AG5" s="53"/>
      <c r="AH5" s="5"/>
      <c r="AI5" s="53"/>
      <c r="AJ5" s="5"/>
      <c r="AK5" s="53"/>
      <c r="AL5" s="5"/>
      <c r="AM5" s="53"/>
      <c r="AN5" s="5"/>
      <c r="AO5" s="53"/>
      <c r="AP5" s="5"/>
      <c r="AQ5" s="53"/>
      <c r="AR5" s="5"/>
      <c r="AS5" s="53"/>
      <c r="AT5" s="11"/>
      <c r="AU5" s="11"/>
      <c r="AV5" s="11"/>
      <c r="AW5" s="11"/>
    </row>
    <row r="6" spans="1:51" s="6" customFormat="1" ht="19.899999999999999" customHeight="1">
      <c r="A6" s="5"/>
      <c r="C6" s="12" t="s">
        <v>204</v>
      </c>
      <c r="D6" s="13"/>
      <c r="E6" s="13"/>
      <c r="F6" s="13"/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13"/>
      <c r="S6" s="13"/>
      <c r="T6" s="13"/>
      <c r="U6" s="13"/>
      <c r="V6" s="13"/>
      <c r="AF6" s="5"/>
      <c r="AG6" s="53"/>
      <c r="AH6" s="5"/>
      <c r="AI6" s="53"/>
      <c r="AJ6" s="5"/>
      <c r="AK6" s="53"/>
      <c r="AL6" s="5"/>
      <c r="AM6" s="53"/>
      <c r="AN6" s="5"/>
      <c r="AO6" s="53"/>
      <c r="AP6" s="5"/>
      <c r="AQ6" s="53"/>
      <c r="AR6" s="5"/>
      <c r="AS6" s="53"/>
      <c r="AT6" s="13"/>
      <c r="AU6" s="13"/>
      <c r="AV6" s="13"/>
      <c r="AW6" s="13"/>
    </row>
    <row r="7" spans="1:51" s="6" customFormat="1" ht="19.149999999999999" customHeight="1">
      <c r="A7" s="5"/>
      <c r="C7" s="14" t="s">
        <v>205</v>
      </c>
      <c r="D7" s="15"/>
      <c r="E7" s="15"/>
      <c r="F7" s="15"/>
      <c r="G7" s="15"/>
      <c r="H7" s="15"/>
      <c r="I7" s="15"/>
      <c r="J7" s="15"/>
      <c r="K7" s="15"/>
      <c r="L7" s="15"/>
      <c r="M7" s="15"/>
      <c r="N7" s="15"/>
      <c r="O7" s="15"/>
      <c r="P7" s="15"/>
      <c r="Q7" s="15"/>
      <c r="R7" s="15"/>
      <c r="S7" s="15"/>
      <c r="T7" s="15"/>
      <c r="U7" s="15"/>
      <c r="V7" s="15"/>
      <c r="W7" s="15"/>
      <c r="X7" s="15"/>
      <c r="Y7" s="15"/>
      <c r="Z7" s="15"/>
      <c r="AA7" s="15"/>
      <c r="AB7" s="15"/>
      <c r="AC7" s="15"/>
      <c r="AD7" s="15"/>
      <c r="AE7" s="15"/>
      <c r="AF7" s="15"/>
      <c r="AG7" s="15"/>
      <c r="AH7" s="15"/>
      <c r="AI7" s="15"/>
      <c r="AJ7" s="15"/>
      <c r="AL7" s="15"/>
      <c r="AM7" s="15"/>
      <c r="AN7" s="15"/>
      <c r="AP7" s="15"/>
      <c r="AQ7" s="15"/>
      <c r="AR7" s="15"/>
      <c r="AS7" s="15"/>
      <c r="AT7" s="15"/>
      <c r="AU7" s="15"/>
      <c r="AV7" s="15"/>
      <c r="AW7" s="15"/>
      <c r="AX7" s="15"/>
      <c r="AY7" s="15"/>
    </row>
    <row r="8" spans="1:51" s="5" customFormat="1" ht="12.75" customHeight="1">
      <c r="B8" s="6"/>
      <c r="C8" s="16" t="s">
        <v>206</v>
      </c>
      <c r="D8" s="17"/>
      <c r="E8" s="17"/>
      <c r="F8" s="17"/>
      <c r="G8" s="17"/>
      <c r="H8" s="17"/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  <c r="AA8" s="17"/>
      <c r="AB8" s="17"/>
      <c r="AC8" s="17"/>
      <c r="AD8" s="17"/>
      <c r="AE8" s="17"/>
      <c r="AF8" s="17"/>
      <c r="AG8" s="17"/>
      <c r="AH8" s="17"/>
      <c r="AI8" s="17"/>
      <c r="AJ8" s="17"/>
      <c r="AK8" s="17"/>
      <c r="AL8" s="17"/>
      <c r="AM8" s="17"/>
      <c r="AN8" s="17"/>
      <c r="AO8" s="17"/>
      <c r="AP8" s="17"/>
      <c r="AQ8" s="17"/>
      <c r="AR8" s="17"/>
      <c r="AS8" s="17"/>
      <c r="AT8" s="17"/>
      <c r="AU8" s="17"/>
      <c r="AV8" s="17"/>
      <c r="AW8" s="17"/>
      <c r="AX8" s="17"/>
      <c r="AY8" s="17"/>
    </row>
    <row r="9" spans="1:51" s="18" customFormat="1" ht="15" customHeight="1">
      <c r="B9" s="6"/>
      <c r="C9" s="19"/>
      <c r="D9" s="20"/>
      <c r="E9" s="21">
        <v>1995</v>
      </c>
      <c r="F9" s="22"/>
      <c r="G9" s="21">
        <v>1996</v>
      </c>
      <c r="H9" s="22"/>
      <c r="I9" s="21">
        <v>1997</v>
      </c>
      <c r="J9" s="22"/>
      <c r="K9" s="21">
        <v>1998</v>
      </c>
      <c r="L9" s="22"/>
      <c r="M9" s="21">
        <v>1999</v>
      </c>
      <c r="N9" s="22"/>
      <c r="O9" s="21" t="s">
        <v>113</v>
      </c>
      <c r="P9" s="22"/>
      <c r="Q9" s="21" t="s">
        <v>114</v>
      </c>
      <c r="R9" s="22"/>
      <c r="S9" s="21" t="s">
        <v>207</v>
      </c>
      <c r="T9" s="22"/>
      <c r="U9" s="21" t="s">
        <v>115</v>
      </c>
      <c r="V9" s="22"/>
      <c r="W9" s="21" t="s">
        <v>116</v>
      </c>
      <c r="X9" s="22"/>
      <c r="Y9" s="21" t="s">
        <v>117</v>
      </c>
      <c r="Z9" s="22"/>
      <c r="AA9" s="21" t="s">
        <v>90</v>
      </c>
      <c r="AB9" s="22"/>
      <c r="AC9" s="21" t="s">
        <v>91</v>
      </c>
      <c r="AD9" s="22"/>
      <c r="AE9" s="21" t="s">
        <v>92</v>
      </c>
      <c r="AF9" s="22"/>
      <c r="AG9" s="21" t="s">
        <v>93</v>
      </c>
      <c r="AH9" s="22"/>
      <c r="AI9" s="21" t="s">
        <v>208</v>
      </c>
      <c r="AJ9" s="22"/>
      <c r="AK9" s="21" t="s">
        <v>209</v>
      </c>
      <c r="AL9" s="22"/>
      <c r="AM9" s="21" t="s">
        <v>210</v>
      </c>
      <c r="AN9" s="22"/>
      <c r="AO9" s="21" t="s">
        <v>211</v>
      </c>
      <c r="AP9" s="22"/>
      <c r="AQ9" s="21" t="s">
        <v>98</v>
      </c>
      <c r="AR9" s="22"/>
      <c r="AS9" s="21" t="s">
        <v>212</v>
      </c>
      <c r="AT9" s="22"/>
      <c r="AU9" s="21">
        <v>2016</v>
      </c>
      <c r="AV9" s="22"/>
      <c r="AW9" s="21" t="s">
        <v>213</v>
      </c>
      <c r="AX9" s="22"/>
      <c r="AY9" s="21" t="s">
        <v>214</v>
      </c>
    </row>
    <row r="10" spans="1:51" s="20" customFormat="1" ht="15" customHeight="1">
      <c r="A10" s="23"/>
      <c r="B10" s="6"/>
      <c r="C10" s="24" t="s">
        <v>215</v>
      </c>
      <c r="E10" s="25"/>
      <c r="F10" s="25"/>
      <c r="G10" s="25"/>
      <c r="H10" s="25"/>
      <c r="I10" s="25"/>
      <c r="J10" s="25"/>
      <c r="K10" s="25"/>
      <c r="L10" s="25"/>
      <c r="M10" s="25"/>
      <c r="N10" s="25"/>
      <c r="O10" s="25"/>
      <c r="P10" s="25"/>
      <c r="Q10" s="25"/>
      <c r="R10" s="25"/>
      <c r="S10" s="25"/>
      <c r="T10" s="25"/>
      <c r="U10" s="25"/>
      <c r="V10" s="25"/>
      <c r="W10" s="25"/>
      <c r="X10" s="25"/>
      <c r="Y10" s="25"/>
      <c r="Z10" s="25"/>
      <c r="AA10" s="25"/>
      <c r="AB10" s="25"/>
      <c r="AC10" s="25"/>
      <c r="AD10" s="25"/>
      <c r="AE10" s="25"/>
      <c r="AF10" s="25"/>
      <c r="AG10" s="25"/>
      <c r="AH10" s="25"/>
      <c r="AI10" s="25"/>
      <c r="AJ10" s="25"/>
      <c r="AK10" s="25"/>
      <c r="AL10" s="25"/>
      <c r="AM10" s="25"/>
      <c r="AN10" s="25"/>
      <c r="AO10" s="25"/>
      <c r="AP10" s="25"/>
      <c r="AQ10" s="25"/>
      <c r="AR10" s="25"/>
      <c r="AS10" s="25"/>
      <c r="AT10" s="25"/>
      <c r="AU10" s="25"/>
      <c r="AV10" s="25"/>
      <c r="AW10" s="25"/>
      <c r="AX10" s="26"/>
      <c r="AY10" s="26"/>
    </row>
    <row r="11" spans="1:51" s="31" customFormat="1" ht="14.45" customHeight="1">
      <c r="A11" s="27"/>
      <c r="B11" s="6"/>
      <c r="C11" s="28" t="s">
        <v>216</v>
      </c>
      <c r="D11" s="20"/>
      <c r="E11" s="29">
        <v>362033</v>
      </c>
      <c r="F11" s="30">
        <v>0</v>
      </c>
      <c r="G11" s="29">
        <v>381353</v>
      </c>
      <c r="H11" s="30">
        <v>0</v>
      </c>
      <c r="I11" s="29">
        <v>400956</v>
      </c>
      <c r="J11" s="30">
        <v>0</v>
      </c>
      <c r="K11" s="29">
        <v>425504</v>
      </c>
      <c r="L11" s="30">
        <v>0</v>
      </c>
      <c r="M11" s="29">
        <v>455107</v>
      </c>
      <c r="N11" s="30">
        <v>0</v>
      </c>
      <c r="O11" s="29">
        <v>494409</v>
      </c>
      <c r="P11" s="30">
        <v>0</v>
      </c>
      <c r="Q11" s="29">
        <v>531457</v>
      </c>
      <c r="R11" s="30">
        <v>0</v>
      </c>
      <c r="S11" s="29">
        <v>564465</v>
      </c>
      <c r="T11" s="30">
        <v>0</v>
      </c>
      <c r="U11" s="29">
        <v>599312</v>
      </c>
      <c r="V11" s="30">
        <v>0</v>
      </c>
      <c r="W11" s="29">
        <v>648143</v>
      </c>
      <c r="X11" s="30">
        <v>0</v>
      </c>
      <c r="Y11" s="29">
        <v>699381</v>
      </c>
      <c r="Z11" s="30">
        <v>0</v>
      </c>
      <c r="AA11" s="29">
        <v>754164</v>
      </c>
      <c r="AB11" s="30">
        <v>0</v>
      </c>
      <c r="AC11" s="29">
        <v>810267</v>
      </c>
      <c r="AD11" s="30">
        <v>0</v>
      </c>
      <c r="AE11" s="29">
        <v>846368</v>
      </c>
      <c r="AF11" s="30">
        <v>0</v>
      </c>
      <c r="AG11" s="29">
        <v>829454</v>
      </c>
      <c r="AH11" s="30">
        <v>0</v>
      </c>
      <c r="AI11" s="29">
        <v>844456</v>
      </c>
      <c r="AJ11" s="30">
        <v>0</v>
      </c>
      <c r="AK11" s="29">
        <v>841983</v>
      </c>
      <c r="AL11" s="30">
        <v>0</v>
      </c>
      <c r="AM11" s="29">
        <v>819715</v>
      </c>
      <c r="AN11" s="30">
        <v>0</v>
      </c>
      <c r="AO11" s="29">
        <v>804600</v>
      </c>
      <c r="AP11" s="30">
        <v>0</v>
      </c>
      <c r="AQ11" s="29">
        <v>815389</v>
      </c>
      <c r="AR11" s="30">
        <v>0</v>
      </c>
      <c r="AS11" s="29">
        <v>840125</v>
      </c>
      <c r="AT11" s="30">
        <v>0</v>
      </c>
      <c r="AU11" s="29">
        <v>860543</v>
      </c>
      <c r="AV11" s="30">
        <v>0</v>
      </c>
      <c r="AW11" s="29">
        <v>894561</v>
      </c>
      <c r="AX11" s="30">
        <v>0</v>
      </c>
      <c r="AY11" s="29">
        <v>924621</v>
      </c>
    </row>
    <row r="12" spans="1:51" s="31" customFormat="1" ht="14.45" customHeight="1">
      <c r="A12" s="27"/>
      <c r="B12" s="6"/>
      <c r="C12" s="32" t="s">
        <v>217</v>
      </c>
      <c r="D12" s="20"/>
      <c r="E12" s="29">
        <v>276379</v>
      </c>
      <c r="F12" s="30">
        <v>0</v>
      </c>
      <c r="G12" s="29">
        <v>291146</v>
      </c>
      <c r="H12" s="30">
        <v>0</v>
      </c>
      <c r="I12" s="29">
        <v>307809</v>
      </c>
      <c r="J12" s="30">
        <v>0</v>
      </c>
      <c r="K12" s="29">
        <v>326674</v>
      </c>
      <c r="L12" s="30">
        <v>0</v>
      </c>
      <c r="M12" s="29">
        <v>349559</v>
      </c>
      <c r="N12" s="30">
        <v>0</v>
      </c>
      <c r="O12" s="29">
        <v>380340</v>
      </c>
      <c r="P12" s="30">
        <v>0</v>
      </c>
      <c r="Q12" s="29">
        <v>408931</v>
      </c>
      <c r="R12" s="30">
        <v>0</v>
      </c>
      <c r="S12" s="29">
        <v>432783</v>
      </c>
      <c r="T12" s="30">
        <v>0</v>
      </c>
      <c r="U12" s="29">
        <v>457473</v>
      </c>
      <c r="V12" s="30">
        <v>0</v>
      </c>
      <c r="W12" s="29">
        <v>492934</v>
      </c>
      <c r="X12" s="30">
        <v>0</v>
      </c>
      <c r="Y12" s="29">
        <v>530024</v>
      </c>
      <c r="Z12" s="30">
        <v>0</v>
      </c>
      <c r="AA12" s="29">
        <v>570855</v>
      </c>
      <c r="AB12" s="30">
        <v>0</v>
      </c>
      <c r="AC12" s="29">
        <v>609744</v>
      </c>
      <c r="AD12" s="30">
        <v>0</v>
      </c>
      <c r="AE12" s="29">
        <v>627013</v>
      </c>
      <c r="AF12" s="30">
        <v>0</v>
      </c>
      <c r="AG12" s="29">
        <v>598490</v>
      </c>
      <c r="AH12" s="30">
        <v>0</v>
      </c>
      <c r="AI12" s="29">
        <v>612349</v>
      </c>
      <c r="AJ12" s="30">
        <v>0</v>
      </c>
      <c r="AK12" s="29">
        <v>611386</v>
      </c>
      <c r="AL12" s="30">
        <v>0</v>
      </c>
      <c r="AM12" s="29">
        <v>602781</v>
      </c>
      <c r="AN12" s="30">
        <v>0</v>
      </c>
      <c r="AO12" s="29">
        <v>590837</v>
      </c>
      <c r="AP12" s="30">
        <v>0</v>
      </c>
      <c r="AQ12" s="29">
        <v>601586</v>
      </c>
      <c r="AR12" s="30">
        <v>0</v>
      </c>
      <c r="AS12" s="29">
        <v>618514</v>
      </c>
      <c r="AT12" s="30">
        <v>0</v>
      </c>
      <c r="AU12" s="29">
        <v>636323</v>
      </c>
      <c r="AV12" s="30">
        <v>0</v>
      </c>
      <c r="AW12" s="29">
        <v>666374</v>
      </c>
      <c r="AX12" s="30">
        <v>0</v>
      </c>
      <c r="AY12" s="29">
        <v>688585</v>
      </c>
    </row>
    <row r="13" spans="1:51" s="31" customFormat="1" ht="14.45" customHeight="1">
      <c r="A13" s="27"/>
      <c r="B13" s="6"/>
      <c r="C13" s="32" t="s">
        <v>218</v>
      </c>
      <c r="D13" s="20"/>
      <c r="E13" s="29">
        <v>4527</v>
      </c>
      <c r="F13" s="30">
        <v>0</v>
      </c>
      <c r="G13" s="29">
        <v>4659</v>
      </c>
      <c r="H13" s="30">
        <v>0</v>
      </c>
      <c r="I13" s="29">
        <v>4837</v>
      </c>
      <c r="J13" s="30">
        <v>0</v>
      </c>
      <c r="K13" s="29">
        <v>5102</v>
      </c>
      <c r="L13" s="30">
        <v>0</v>
      </c>
      <c r="M13" s="29">
        <v>5523</v>
      </c>
      <c r="N13" s="30">
        <v>0</v>
      </c>
      <c r="O13" s="29">
        <v>5892</v>
      </c>
      <c r="P13" s="30">
        <v>0</v>
      </c>
      <c r="Q13" s="29">
        <v>6549</v>
      </c>
      <c r="R13" s="30">
        <v>0</v>
      </c>
      <c r="S13" s="29">
        <v>7074</v>
      </c>
      <c r="T13" s="30">
        <v>0</v>
      </c>
      <c r="U13" s="29">
        <v>7246</v>
      </c>
      <c r="V13" s="30">
        <v>0</v>
      </c>
      <c r="W13" s="29">
        <v>7653</v>
      </c>
      <c r="X13" s="30">
        <v>0</v>
      </c>
      <c r="Y13" s="29">
        <v>8631</v>
      </c>
      <c r="Z13" s="30">
        <v>0</v>
      </c>
      <c r="AA13" s="29">
        <v>9042</v>
      </c>
      <c r="AB13" s="30">
        <v>0</v>
      </c>
      <c r="AC13" s="29">
        <v>10092</v>
      </c>
      <c r="AD13" s="30">
        <v>0</v>
      </c>
      <c r="AE13" s="29">
        <v>10505</v>
      </c>
      <c r="AF13" s="30">
        <v>0</v>
      </c>
      <c r="AG13" s="29">
        <v>10259</v>
      </c>
      <c r="AH13" s="30">
        <v>0</v>
      </c>
      <c r="AI13" s="29">
        <v>10776</v>
      </c>
      <c r="AJ13" s="30">
        <v>0</v>
      </c>
      <c r="AK13" s="29">
        <v>10699</v>
      </c>
      <c r="AL13" s="30">
        <v>0</v>
      </c>
      <c r="AM13" s="29">
        <v>10952</v>
      </c>
      <c r="AN13" s="30">
        <v>0</v>
      </c>
      <c r="AO13" s="29">
        <v>10911</v>
      </c>
      <c r="AP13" s="30">
        <v>0</v>
      </c>
      <c r="AQ13" s="29">
        <v>11125</v>
      </c>
      <c r="AR13" s="30">
        <v>0</v>
      </c>
      <c r="AS13" s="29">
        <v>11701</v>
      </c>
      <c r="AT13" s="30">
        <v>0</v>
      </c>
      <c r="AU13" s="29">
        <v>11942</v>
      </c>
      <c r="AV13" s="30">
        <v>0</v>
      </c>
      <c r="AW13" s="29">
        <v>11855</v>
      </c>
      <c r="AX13" s="30">
        <v>0</v>
      </c>
      <c r="AY13" s="29">
        <v>12217</v>
      </c>
    </row>
    <row r="14" spans="1:51" s="31" customFormat="1" ht="14.45" customHeight="1">
      <c r="A14" s="27"/>
      <c r="B14" s="6"/>
      <c r="C14" s="32" t="s">
        <v>219</v>
      </c>
      <c r="D14" s="20"/>
      <c r="E14" s="29">
        <v>81127</v>
      </c>
      <c r="F14" s="30">
        <v>0</v>
      </c>
      <c r="G14" s="29">
        <v>85548</v>
      </c>
      <c r="H14" s="30">
        <v>0</v>
      </c>
      <c r="I14" s="29">
        <v>88310</v>
      </c>
      <c r="J14" s="30">
        <v>0</v>
      </c>
      <c r="K14" s="29">
        <v>93728</v>
      </c>
      <c r="L14" s="30">
        <v>0</v>
      </c>
      <c r="M14" s="29">
        <v>100025</v>
      </c>
      <c r="N14" s="30">
        <v>0</v>
      </c>
      <c r="O14" s="29">
        <v>108177</v>
      </c>
      <c r="P14" s="30">
        <v>0</v>
      </c>
      <c r="Q14" s="29">
        <v>115977</v>
      </c>
      <c r="R14" s="30">
        <v>0</v>
      </c>
      <c r="S14" s="29">
        <v>124608</v>
      </c>
      <c r="T14" s="30">
        <v>0</v>
      </c>
      <c r="U14" s="29">
        <v>134593</v>
      </c>
      <c r="V14" s="30">
        <v>0</v>
      </c>
      <c r="W14" s="29">
        <v>147556</v>
      </c>
      <c r="X14" s="30">
        <v>0</v>
      </c>
      <c r="Y14" s="29">
        <v>160726</v>
      </c>
      <c r="Z14" s="30">
        <v>0</v>
      </c>
      <c r="AA14" s="29">
        <v>174267</v>
      </c>
      <c r="AB14" s="30">
        <v>0</v>
      </c>
      <c r="AC14" s="29">
        <v>190431</v>
      </c>
      <c r="AD14" s="30">
        <v>0</v>
      </c>
      <c r="AE14" s="29">
        <v>208850</v>
      </c>
      <c r="AF14" s="30">
        <v>0</v>
      </c>
      <c r="AG14" s="29">
        <v>220705</v>
      </c>
      <c r="AH14" s="30">
        <v>0</v>
      </c>
      <c r="AI14" s="29">
        <v>221331</v>
      </c>
      <c r="AJ14" s="30">
        <v>0</v>
      </c>
      <c r="AK14" s="29">
        <v>219898</v>
      </c>
      <c r="AL14" s="30">
        <v>0</v>
      </c>
      <c r="AM14" s="29">
        <v>205982</v>
      </c>
      <c r="AN14" s="30">
        <v>0</v>
      </c>
      <c r="AO14" s="29">
        <v>202852</v>
      </c>
      <c r="AP14" s="30">
        <v>0</v>
      </c>
      <c r="AQ14" s="29">
        <v>202678</v>
      </c>
      <c r="AR14" s="30">
        <v>0</v>
      </c>
      <c r="AS14" s="29">
        <v>209910</v>
      </c>
      <c r="AT14" s="30">
        <v>0</v>
      </c>
      <c r="AU14" s="29">
        <v>212278</v>
      </c>
      <c r="AV14" s="30">
        <v>0</v>
      </c>
      <c r="AW14" s="29">
        <v>216332</v>
      </c>
      <c r="AX14" s="30">
        <v>0</v>
      </c>
      <c r="AY14" s="29">
        <v>223819</v>
      </c>
    </row>
    <row r="15" spans="1:51" s="31" customFormat="1" ht="14.45" customHeight="1">
      <c r="A15" s="27"/>
      <c r="B15" s="6"/>
      <c r="C15" s="28" t="s">
        <v>220</v>
      </c>
      <c r="D15" s="20"/>
      <c r="E15" s="29">
        <v>103719</v>
      </c>
      <c r="F15" s="30">
        <v>0</v>
      </c>
      <c r="G15" s="29">
        <v>108733</v>
      </c>
      <c r="H15" s="30">
        <v>0</v>
      </c>
      <c r="I15" s="29">
        <v>117412</v>
      </c>
      <c r="J15" s="30">
        <v>0</v>
      </c>
      <c r="K15" s="29">
        <v>133033</v>
      </c>
      <c r="L15" s="30">
        <v>0</v>
      </c>
      <c r="M15" s="29">
        <v>152134</v>
      </c>
      <c r="N15" s="30">
        <v>0</v>
      </c>
      <c r="O15" s="29">
        <v>172590</v>
      </c>
      <c r="P15" s="30">
        <v>0</v>
      </c>
      <c r="Q15" s="29">
        <v>185476</v>
      </c>
      <c r="R15" s="30">
        <v>0</v>
      </c>
      <c r="S15" s="29">
        <v>200012</v>
      </c>
      <c r="T15" s="30">
        <v>0</v>
      </c>
      <c r="U15" s="29">
        <v>220651</v>
      </c>
      <c r="V15" s="30">
        <v>0</v>
      </c>
      <c r="W15" s="29">
        <v>243095</v>
      </c>
      <c r="X15" s="30">
        <v>0</v>
      </c>
      <c r="Y15" s="29">
        <v>272524</v>
      </c>
      <c r="Z15" s="30">
        <v>0</v>
      </c>
      <c r="AA15" s="29">
        <v>306822</v>
      </c>
      <c r="AB15" s="30">
        <v>0</v>
      </c>
      <c r="AC15" s="29">
        <v>327418</v>
      </c>
      <c r="AD15" s="30">
        <v>0</v>
      </c>
      <c r="AE15" s="29">
        <v>315715</v>
      </c>
      <c r="AF15" s="30">
        <v>0</v>
      </c>
      <c r="AG15" s="29">
        <v>249188</v>
      </c>
      <c r="AH15" s="30">
        <v>0</v>
      </c>
      <c r="AI15" s="29">
        <v>239247</v>
      </c>
      <c r="AJ15" s="30">
        <v>0</v>
      </c>
      <c r="AK15" s="29">
        <v>218836</v>
      </c>
      <c r="AL15" s="30">
        <v>0</v>
      </c>
      <c r="AM15" s="29">
        <v>190090</v>
      </c>
      <c r="AN15" s="30">
        <v>0</v>
      </c>
      <c r="AO15" s="29">
        <v>175660</v>
      </c>
      <c r="AP15" s="30">
        <v>0</v>
      </c>
      <c r="AQ15" s="29">
        <v>184777</v>
      </c>
      <c r="AR15" s="30">
        <v>0</v>
      </c>
      <c r="AS15" s="29">
        <v>204702</v>
      </c>
      <c r="AT15" s="30">
        <v>0</v>
      </c>
      <c r="AU15" s="29">
        <v>208882</v>
      </c>
      <c r="AV15" s="30">
        <v>0</v>
      </c>
      <c r="AW15" s="29">
        <v>225731</v>
      </c>
      <c r="AX15" s="30">
        <v>0</v>
      </c>
      <c r="AY15" s="29">
        <v>244949</v>
      </c>
    </row>
    <row r="16" spans="1:51" s="31" customFormat="1" ht="14.45" customHeight="1">
      <c r="A16" s="27"/>
      <c r="B16" s="6"/>
      <c r="C16" s="32" t="s">
        <v>221</v>
      </c>
      <c r="D16" s="20"/>
      <c r="E16" s="29">
        <v>100854</v>
      </c>
      <c r="F16" s="30">
        <v>0</v>
      </c>
      <c r="G16" s="29">
        <v>106093</v>
      </c>
      <c r="H16" s="30">
        <v>0</v>
      </c>
      <c r="I16" s="29">
        <v>114921</v>
      </c>
      <c r="J16" s="30">
        <v>0</v>
      </c>
      <c r="K16" s="29">
        <v>129417</v>
      </c>
      <c r="L16" s="30">
        <v>0</v>
      </c>
      <c r="M16" s="29">
        <v>147332</v>
      </c>
      <c r="N16" s="30">
        <v>0</v>
      </c>
      <c r="O16" s="29">
        <v>168058</v>
      </c>
      <c r="P16" s="30">
        <v>0</v>
      </c>
      <c r="Q16" s="29">
        <v>181398</v>
      </c>
      <c r="R16" s="30">
        <v>0</v>
      </c>
      <c r="S16" s="29">
        <v>196051</v>
      </c>
      <c r="T16" s="30">
        <v>0</v>
      </c>
      <c r="U16" s="29">
        <v>217403</v>
      </c>
      <c r="V16" s="30">
        <v>0</v>
      </c>
      <c r="W16" s="29">
        <v>238989</v>
      </c>
      <c r="X16" s="30">
        <v>0</v>
      </c>
      <c r="Y16" s="29">
        <v>269041</v>
      </c>
      <c r="Z16" s="30">
        <v>0</v>
      </c>
      <c r="AA16" s="29">
        <v>301421</v>
      </c>
      <c r="AB16" s="30">
        <v>0</v>
      </c>
      <c r="AC16" s="29">
        <v>321180</v>
      </c>
      <c r="AD16" s="30">
        <v>0</v>
      </c>
      <c r="AE16" s="29">
        <v>308857</v>
      </c>
      <c r="AF16" s="30">
        <v>0</v>
      </c>
      <c r="AG16" s="29">
        <v>247155</v>
      </c>
      <c r="AH16" s="30">
        <v>0</v>
      </c>
      <c r="AI16" s="29">
        <v>233732</v>
      </c>
      <c r="AJ16" s="30">
        <v>0</v>
      </c>
      <c r="AK16" s="29">
        <v>212984</v>
      </c>
      <c r="AL16" s="30">
        <v>0</v>
      </c>
      <c r="AM16" s="29">
        <v>191038</v>
      </c>
      <c r="AN16" s="30">
        <v>0</v>
      </c>
      <c r="AO16" s="29">
        <v>177240</v>
      </c>
      <c r="AP16" s="30">
        <v>0</v>
      </c>
      <c r="AQ16" s="29">
        <v>183515</v>
      </c>
      <c r="AR16" s="30">
        <v>0</v>
      </c>
      <c r="AS16" s="29">
        <v>194122</v>
      </c>
      <c r="AT16" s="30">
        <v>0</v>
      </c>
      <c r="AU16" s="29">
        <v>200048</v>
      </c>
      <c r="AV16" s="30">
        <v>0</v>
      </c>
      <c r="AW16" s="29">
        <v>216838</v>
      </c>
      <c r="AX16" s="30">
        <v>0</v>
      </c>
      <c r="AY16" s="29">
        <v>233584</v>
      </c>
    </row>
    <row r="17" spans="1:51" s="31" customFormat="1" ht="14.45" customHeight="1">
      <c r="A17" s="27"/>
      <c r="B17" s="6"/>
      <c r="C17" s="32" t="s">
        <v>222</v>
      </c>
      <c r="D17" s="33"/>
      <c r="E17" s="29">
        <v>93737</v>
      </c>
      <c r="F17" s="30">
        <v>0</v>
      </c>
      <c r="G17" s="29">
        <v>98378</v>
      </c>
      <c r="H17" s="30">
        <v>0</v>
      </c>
      <c r="I17" s="29">
        <v>106671</v>
      </c>
      <c r="J17" s="30">
        <v>0</v>
      </c>
      <c r="K17" s="29">
        <v>120328</v>
      </c>
      <c r="L17" s="30">
        <v>0</v>
      </c>
      <c r="M17" s="29">
        <v>137166</v>
      </c>
      <c r="N17" s="30">
        <v>0</v>
      </c>
      <c r="O17" s="29">
        <v>156801</v>
      </c>
      <c r="P17" s="30">
        <v>0</v>
      </c>
      <c r="Q17" s="29">
        <v>168721</v>
      </c>
      <c r="R17" s="30">
        <v>0</v>
      </c>
      <c r="S17" s="29">
        <v>181479</v>
      </c>
      <c r="T17" s="30">
        <v>0</v>
      </c>
      <c r="U17" s="29">
        <v>200104</v>
      </c>
      <c r="V17" s="30">
        <v>0</v>
      </c>
      <c r="W17" s="29">
        <v>220514</v>
      </c>
      <c r="X17" s="30">
        <v>0</v>
      </c>
      <c r="Y17" s="29">
        <v>248980</v>
      </c>
      <c r="Z17" s="30">
        <v>0</v>
      </c>
      <c r="AA17" s="29">
        <v>278481</v>
      </c>
      <c r="AB17" s="30">
        <v>0</v>
      </c>
      <c r="AC17" s="29">
        <v>295453</v>
      </c>
      <c r="AD17" s="30">
        <v>0</v>
      </c>
      <c r="AE17" s="29">
        <v>281051</v>
      </c>
      <c r="AF17" s="30">
        <v>0</v>
      </c>
      <c r="AG17" s="29">
        <v>219601</v>
      </c>
      <c r="AH17" s="30">
        <v>0</v>
      </c>
      <c r="AI17" s="29">
        <v>203207</v>
      </c>
      <c r="AJ17" s="30">
        <v>0</v>
      </c>
      <c r="AK17" s="29">
        <v>181642</v>
      </c>
      <c r="AL17" s="30">
        <v>0</v>
      </c>
      <c r="AM17" s="29">
        <v>158492</v>
      </c>
      <c r="AN17" s="30">
        <v>0</v>
      </c>
      <c r="AO17" s="29">
        <v>144492</v>
      </c>
      <c r="AP17" s="30">
        <v>0</v>
      </c>
      <c r="AQ17" s="29">
        <v>149447</v>
      </c>
      <c r="AR17" s="30">
        <v>0</v>
      </c>
      <c r="AS17" s="29">
        <v>158209</v>
      </c>
      <c r="AT17" s="30">
        <v>0</v>
      </c>
      <c r="AU17" s="29">
        <v>162204</v>
      </c>
      <c r="AV17" s="30">
        <v>0</v>
      </c>
      <c r="AW17" s="29">
        <v>178154</v>
      </c>
      <c r="AX17" s="30">
        <v>0</v>
      </c>
      <c r="AY17" s="29">
        <v>194023</v>
      </c>
    </row>
    <row r="18" spans="1:51" s="31" customFormat="1" ht="14.45" customHeight="1">
      <c r="A18" s="27"/>
      <c r="B18" s="6"/>
      <c r="C18" s="32" t="s">
        <v>223</v>
      </c>
      <c r="D18" s="33"/>
      <c r="E18" s="29">
        <v>65541</v>
      </c>
      <c r="F18" s="30">
        <v>0</v>
      </c>
      <c r="G18" s="29">
        <v>66740</v>
      </c>
      <c r="H18" s="30">
        <v>0</v>
      </c>
      <c r="I18" s="29">
        <v>70479</v>
      </c>
      <c r="J18" s="30">
        <v>0</v>
      </c>
      <c r="K18" s="29">
        <v>77997</v>
      </c>
      <c r="L18" s="30">
        <v>0</v>
      </c>
      <c r="M18" s="29">
        <v>89749</v>
      </c>
      <c r="N18" s="30">
        <v>0</v>
      </c>
      <c r="O18" s="29">
        <v>103760</v>
      </c>
      <c r="P18" s="30">
        <v>0</v>
      </c>
      <c r="Q18" s="29">
        <v>115757</v>
      </c>
      <c r="R18" s="30">
        <v>0</v>
      </c>
      <c r="S18" s="29">
        <v>129321</v>
      </c>
      <c r="T18" s="30">
        <v>0</v>
      </c>
      <c r="U18" s="29">
        <v>145373</v>
      </c>
      <c r="V18" s="30">
        <v>0</v>
      </c>
      <c r="W18" s="29">
        <v>162062</v>
      </c>
      <c r="X18" s="30">
        <v>0</v>
      </c>
      <c r="Y18" s="29">
        <v>183740</v>
      </c>
      <c r="Z18" s="30">
        <v>0</v>
      </c>
      <c r="AA18" s="29">
        <v>207484</v>
      </c>
      <c r="AB18" s="30">
        <v>0</v>
      </c>
      <c r="AC18" s="29">
        <v>217051</v>
      </c>
      <c r="AD18" s="30">
        <v>0</v>
      </c>
      <c r="AE18" s="29">
        <v>204675</v>
      </c>
      <c r="AF18" s="30">
        <v>0</v>
      </c>
      <c r="AG18" s="29">
        <v>162776</v>
      </c>
      <c r="AH18" s="30">
        <v>0</v>
      </c>
      <c r="AI18" s="29">
        <v>143332</v>
      </c>
      <c r="AJ18" s="30">
        <v>0</v>
      </c>
      <c r="AK18" s="29">
        <v>121920</v>
      </c>
      <c r="AL18" s="30">
        <v>0</v>
      </c>
      <c r="AM18" s="29">
        <v>102361</v>
      </c>
      <c r="AN18" s="30">
        <v>0</v>
      </c>
      <c r="AO18" s="29">
        <v>88807</v>
      </c>
      <c r="AP18" s="30">
        <v>0</v>
      </c>
      <c r="AQ18" s="29">
        <v>91235</v>
      </c>
      <c r="AR18" s="30">
        <v>0</v>
      </c>
      <c r="AS18" s="29">
        <v>93582</v>
      </c>
      <c r="AT18" s="30">
        <v>0</v>
      </c>
      <c r="AU18" s="29">
        <v>95816</v>
      </c>
      <c r="AV18" s="30">
        <v>0</v>
      </c>
      <c r="AW18" s="29">
        <v>104742</v>
      </c>
      <c r="AX18" s="30">
        <v>0</v>
      </c>
      <c r="AY18" s="29">
        <v>115426</v>
      </c>
    </row>
    <row r="19" spans="1:51" s="31" customFormat="1" ht="14.45" customHeight="1">
      <c r="A19" s="27"/>
      <c r="B19" s="6"/>
      <c r="C19" s="32" t="s">
        <v>224</v>
      </c>
      <c r="D19" s="33"/>
      <c r="E19" s="29">
        <v>28033</v>
      </c>
      <c r="F19" s="30">
        <v>0</v>
      </c>
      <c r="G19" s="29">
        <v>31095</v>
      </c>
      <c r="H19" s="30">
        <v>0</v>
      </c>
      <c r="I19" s="29">
        <v>35731</v>
      </c>
      <c r="J19" s="30">
        <v>0</v>
      </c>
      <c r="K19" s="29">
        <v>41888</v>
      </c>
      <c r="L19" s="30">
        <v>0</v>
      </c>
      <c r="M19" s="29">
        <v>46925</v>
      </c>
      <c r="N19" s="30">
        <v>0</v>
      </c>
      <c r="O19" s="29">
        <v>52496</v>
      </c>
      <c r="P19" s="30">
        <v>0</v>
      </c>
      <c r="Q19" s="29">
        <v>52259</v>
      </c>
      <c r="R19" s="30">
        <v>0</v>
      </c>
      <c r="S19" s="29">
        <v>51296</v>
      </c>
      <c r="T19" s="30">
        <v>0</v>
      </c>
      <c r="U19" s="29">
        <v>53702</v>
      </c>
      <c r="V19" s="30">
        <v>0</v>
      </c>
      <c r="W19" s="29">
        <v>57537</v>
      </c>
      <c r="X19" s="30">
        <v>0</v>
      </c>
      <c r="Y19" s="29">
        <v>63652</v>
      </c>
      <c r="Z19" s="30">
        <v>0</v>
      </c>
      <c r="AA19" s="29">
        <v>70303</v>
      </c>
      <c r="AB19" s="30">
        <v>0</v>
      </c>
      <c r="AC19" s="29">
        <v>77121</v>
      </c>
      <c r="AD19" s="30">
        <v>0</v>
      </c>
      <c r="AE19" s="29">
        <v>74786</v>
      </c>
      <c r="AF19" s="30">
        <v>0</v>
      </c>
      <c r="AG19" s="29">
        <v>55115</v>
      </c>
      <c r="AH19" s="30">
        <v>0</v>
      </c>
      <c r="AI19" s="29">
        <v>58462</v>
      </c>
      <c r="AJ19" s="30">
        <v>0</v>
      </c>
      <c r="AK19" s="29">
        <v>58358</v>
      </c>
      <c r="AL19" s="30">
        <v>0</v>
      </c>
      <c r="AM19" s="29">
        <v>54757</v>
      </c>
      <c r="AN19" s="30">
        <v>0</v>
      </c>
      <c r="AO19" s="29">
        <v>54272</v>
      </c>
      <c r="AP19" s="30">
        <v>0</v>
      </c>
      <c r="AQ19" s="29">
        <v>56491</v>
      </c>
      <c r="AR19" s="30">
        <v>0</v>
      </c>
      <c r="AS19" s="29">
        <v>62208</v>
      </c>
      <c r="AT19" s="30">
        <v>0</v>
      </c>
      <c r="AU19" s="29">
        <v>63759</v>
      </c>
      <c r="AV19" s="30">
        <v>0</v>
      </c>
      <c r="AW19" s="29">
        <v>70514</v>
      </c>
      <c r="AX19" s="30">
        <v>0</v>
      </c>
      <c r="AY19" s="29">
        <v>75564</v>
      </c>
    </row>
    <row r="20" spans="1:51" s="31" customFormat="1" ht="14.45" customHeight="1">
      <c r="A20" s="27"/>
      <c r="B20" s="6"/>
      <c r="C20" s="32" t="s">
        <v>225</v>
      </c>
      <c r="D20" s="33"/>
      <c r="E20" s="29">
        <v>163</v>
      </c>
      <c r="F20" s="30">
        <v>0</v>
      </c>
      <c r="G20" s="29">
        <v>543</v>
      </c>
      <c r="H20" s="30">
        <v>0</v>
      </c>
      <c r="I20" s="29">
        <v>461</v>
      </c>
      <c r="J20" s="30">
        <v>0</v>
      </c>
      <c r="K20" s="29">
        <v>443</v>
      </c>
      <c r="L20" s="30">
        <v>0</v>
      </c>
      <c r="M20" s="29">
        <v>492</v>
      </c>
      <c r="N20" s="30">
        <v>0</v>
      </c>
      <c r="O20" s="29">
        <v>545</v>
      </c>
      <c r="P20" s="30">
        <v>0</v>
      </c>
      <c r="Q20" s="29">
        <v>705</v>
      </c>
      <c r="R20" s="30">
        <v>0</v>
      </c>
      <c r="S20" s="29">
        <v>862</v>
      </c>
      <c r="T20" s="30">
        <v>0</v>
      </c>
      <c r="U20" s="29">
        <v>1029</v>
      </c>
      <c r="V20" s="30">
        <v>0</v>
      </c>
      <c r="W20" s="29">
        <v>915</v>
      </c>
      <c r="X20" s="30">
        <v>0</v>
      </c>
      <c r="Y20" s="29">
        <v>1588</v>
      </c>
      <c r="Z20" s="30">
        <v>0</v>
      </c>
      <c r="AA20" s="29">
        <v>694</v>
      </c>
      <c r="AB20" s="30">
        <v>0</v>
      </c>
      <c r="AC20" s="29">
        <v>1281</v>
      </c>
      <c r="AD20" s="30">
        <v>0</v>
      </c>
      <c r="AE20" s="29">
        <v>1590</v>
      </c>
      <c r="AF20" s="30">
        <v>0</v>
      </c>
      <c r="AG20" s="29">
        <v>1710</v>
      </c>
      <c r="AH20" s="30">
        <v>0</v>
      </c>
      <c r="AI20" s="29">
        <v>1413</v>
      </c>
      <c r="AJ20" s="30">
        <v>0</v>
      </c>
      <c r="AK20" s="29">
        <v>1364</v>
      </c>
      <c r="AL20" s="30">
        <v>0</v>
      </c>
      <c r="AM20" s="29">
        <v>1374</v>
      </c>
      <c r="AN20" s="30">
        <v>0</v>
      </c>
      <c r="AO20" s="29">
        <v>1413</v>
      </c>
      <c r="AP20" s="30">
        <v>0</v>
      </c>
      <c r="AQ20" s="29">
        <v>1721</v>
      </c>
      <c r="AR20" s="30">
        <v>0</v>
      </c>
      <c r="AS20" s="29">
        <v>2419</v>
      </c>
      <c r="AT20" s="30">
        <v>0</v>
      </c>
      <c r="AU20" s="29">
        <v>2629</v>
      </c>
      <c r="AV20" s="30">
        <v>0</v>
      </c>
      <c r="AW20" s="29">
        <v>2898</v>
      </c>
      <c r="AX20" s="30">
        <v>0</v>
      </c>
      <c r="AY20" s="29">
        <v>3033</v>
      </c>
    </row>
    <row r="21" spans="1:51" s="31" customFormat="1" ht="14.45" customHeight="1">
      <c r="A21" s="27"/>
      <c r="B21" s="6"/>
      <c r="C21" s="32" t="s">
        <v>226</v>
      </c>
      <c r="D21" s="33"/>
      <c r="E21" s="29">
        <v>7117</v>
      </c>
      <c r="F21" s="30">
        <v>0</v>
      </c>
      <c r="G21" s="29">
        <v>7715</v>
      </c>
      <c r="H21" s="30">
        <v>0</v>
      </c>
      <c r="I21" s="29">
        <v>8250</v>
      </c>
      <c r="J21" s="30">
        <v>0</v>
      </c>
      <c r="K21" s="29">
        <v>9089</v>
      </c>
      <c r="L21" s="30">
        <v>0</v>
      </c>
      <c r="M21" s="29">
        <v>10166</v>
      </c>
      <c r="N21" s="30">
        <v>0</v>
      </c>
      <c r="O21" s="29">
        <v>11257</v>
      </c>
      <c r="P21" s="30">
        <v>0</v>
      </c>
      <c r="Q21" s="29">
        <v>12677</v>
      </c>
      <c r="R21" s="30">
        <v>0</v>
      </c>
      <c r="S21" s="29">
        <v>14572</v>
      </c>
      <c r="T21" s="30">
        <v>0</v>
      </c>
      <c r="U21" s="29">
        <v>17299</v>
      </c>
      <c r="V21" s="30">
        <v>0</v>
      </c>
      <c r="W21" s="29">
        <v>18475</v>
      </c>
      <c r="X21" s="30">
        <v>0</v>
      </c>
      <c r="Y21" s="29">
        <v>20061</v>
      </c>
      <c r="Z21" s="30">
        <v>0</v>
      </c>
      <c r="AA21" s="29">
        <v>22940</v>
      </c>
      <c r="AB21" s="30">
        <v>0</v>
      </c>
      <c r="AC21" s="29">
        <v>25727</v>
      </c>
      <c r="AD21" s="30">
        <v>0</v>
      </c>
      <c r="AE21" s="29">
        <v>27806</v>
      </c>
      <c r="AF21" s="30">
        <v>0</v>
      </c>
      <c r="AG21" s="29">
        <v>27554</v>
      </c>
      <c r="AH21" s="30">
        <v>0</v>
      </c>
      <c r="AI21" s="29">
        <v>30525</v>
      </c>
      <c r="AJ21" s="30">
        <v>0</v>
      </c>
      <c r="AK21" s="29">
        <v>31342</v>
      </c>
      <c r="AL21" s="30">
        <v>0</v>
      </c>
      <c r="AM21" s="29">
        <v>32546</v>
      </c>
      <c r="AN21" s="30">
        <v>0</v>
      </c>
      <c r="AO21" s="29">
        <v>32748</v>
      </c>
      <c r="AP21" s="30">
        <v>0</v>
      </c>
      <c r="AQ21" s="29">
        <v>34068</v>
      </c>
      <c r="AR21" s="30">
        <v>0</v>
      </c>
      <c r="AS21" s="29">
        <v>35913</v>
      </c>
      <c r="AT21" s="30">
        <v>0</v>
      </c>
      <c r="AU21" s="29">
        <v>37844</v>
      </c>
      <c r="AV21" s="30">
        <v>0</v>
      </c>
      <c r="AW21" s="29">
        <v>38684</v>
      </c>
      <c r="AX21" s="30">
        <v>0</v>
      </c>
      <c r="AY21" s="29">
        <v>39561</v>
      </c>
    </row>
    <row r="22" spans="1:51" s="31" customFormat="1" ht="14.45" customHeight="1">
      <c r="A22" s="27"/>
      <c r="B22" s="6"/>
      <c r="C22" s="32" t="s">
        <v>227</v>
      </c>
      <c r="D22" s="20"/>
      <c r="E22" s="29">
        <v>1638</v>
      </c>
      <c r="F22" s="30">
        <v>0</v>
      </c>
      <c r="G22" s="29">
        <v>1367</v>
      </c>
      <c r="H22" s="30">
        <v>0</v>
      </c>
      <c r="I22" s="29">
        <v>1174</v>
      </c>
      <c r="J22" s="30">
        <v>0</v>
      </c>
      <c r="K22" s="29">
        <v>2263</v>
      </c>
      <c r="L22" s="30">
        <v>0</v>
      </c>
      <c r="M22" s="29">
        <v>3392</v>
      </c>
      <c r="N22" s="30">
        <v>0</v>
      </c>
      <c r="O22" s="29">
        <v>2905</v>
      </c>
      <c r="P22" s="30">
        <v>0</v>
      </c>
      <c r="Q22" s="29">
        <v>2473</v>
      </c>
      <c r="R22" s="30">
        <v>0</v>
      </c>
      <c r="S22" s="29">
        <v>2136</v>
      </c>
      <c r="T22" s="30">
        <v>0</v>
      </c>
      <c r="U22" s="29">
        <v>1377</v>
      </c>
      <c r="V22" s="30">
        <v>0</v>
      </c>
      <c r="W22" s="29">
        <v>2023</v>
      </c>
      <c r="X22" s="30">
        <v>0</v>
      </c>
      <c r="Y22" s="29">
        <v>2129</v>
      </c>
      <c r="Z22" s="30">
        <v>0</v>
      </c>
      <c r="AA22" s="29">
        <v>3647</v>
      </c>
      <c r="AB22" s="30">
        <v>0</v>
      </c>
      <c r="AC22" s="29">
        <v>5896</v>
      </c>
      <c r="AD22" s="30">
        <v>0</v>
      </c>
      <c r="AE22" s="29">
        <v>4408</v>
      </c>
      <c r="AF22" s="30">
        <v>0</v>
      </c>
      <c r="AG22" s="29">
        <v>-58</v>
      </c>
      <c r="AH22" s="30">
        <v>0</v>
      </c>
      <c r="AI22" s="29">
        <v>3462</v>
      </c>
      <c r="AJ22" s="30">
        <v>0</v>
      </c>
      <c r="AK22" s="29">
        <v>3550</v>
      </c>
      <c r="AL22" s="30">
        <v>0</v>
      </c>
      <c r="AM22" s="29">
        <v>-3664</v>
      </c>
      <c r="AN22" s="30">
        <v>0</v>
      </c>
      <c r="AO22" s="29">
        <v>-3640</v>
      </c>
      <c r="AP22" s="30">
        <v>0</v>
      </c>
      <c r="AQ22" s="29">
        <v>-430</v>
      </c>
      <c r="AR22" s="30">
        <v>0</v>
      </c>
      <c r="AS22" s="29">
        <v>8544</v>
      </c>
      <c r="AT22" s="30">
        <v>0</v>
      </c>
      <c r="AU22" s="29">
        <v>6771</v>
      </c>
      <c r="AV22" s="30">
        <v>0</v>
      </c>
      <c r="AW22" s="29">
        <v>6737</v>
      </c>
      <c r="AX22" s="30">
        <v>0</v>
      </c>
      <c r="AY22" s="29">
        <v>9177</v>
      </c>
    </row>
    <row r="23" spans="1:51" s="31" customFormat="1" ht="14.45" customHeight="1">
      <c r="A23" s="27"/>
      <c r="B23" s="6"/>
      <c r="C23" s="32" t="s">
        <v>228</v>
      </c>
      <c r="D23" s="20" t="s">
        <v>229</v>
      </c>
      <c r="E23" s="29">
        <v>1227</v>
      </c>
      <c r="F23" s="30">
        <v>0</v>
      </c>
      <c r="G23" s="29">
        <v>1273</v>
      </c>
      <c r="H23" s="30">
        <v>0</v>
      </c>
      <c r="I23" s="29">
        <v>1317</v>
      </c>
      <c r="J23" s="30">
        <v>0</v>
      </c>
      <c r="K23" s="29">
        <v>1353</v>
      </c>
      <c r="L23" s="30">
        <v>0</v>
      </c>
      <c r="M23" s="29">
        <v>1410</v>
      </c>
      <c r="N23" s="30">
        <v>0</v>
      </c>
      <c r="O23" s="29">
        <v>1627</v>
      </c>
      <c r="P23" s="30">
        <v>0</v>
      </c>
      <c r="Q23" s="29">
        <v>1605</v>
      </c>
      <c r="R23" s="30">
        <v>0</v>
      </c>
      <c r="S23" s="29">
        <v>1825</v>
      </c>
      <c r="T23" s="30">
        <v>0</v>
      </c>
      <c r="U23" s="29">
        <v>1871</v>
      </c>
      <c r="V23" s="30">
        <v>0</v>
      </c>
      <c r="W23" s="29">
        <v>2083</v>
      </c>
      <c r="X23" s="30">
        <v>0</v>
      </c>
      <c r="Y23" s="29">
        <v>1354</v>
      </c>
      <c r="Z23" s="30">
        <v>0</v>
      </c>
      <c r="AA23" s="29">
        <v>1754</v>
      </c>
      <c r="AB23" s="30">
        <v>0</v>
      </c>
      <c r="AC23" s="29">
        <v>342</v>
      </c>
      <c r="AD23" s="30">
        <v>0</v>
      </c>
      <c r="AE23" s="29">
        <v>2450</v>
      </c>
      <c r="AF23" s="30">
        <v>0</v>
      </c>
      <c r="AG23" s="29">
        <v>2091</v>
      </c>
      <c r="AH23" s="30">
        <v>0</v>
      </c>
      <c r="AI23" s="29">
        <v>2053</v>
      </c>
      <c r="AJ23" s="30">
        <v>0</v>
      </c>
      <c r="AK23" s="29">
        <v>2302</v>
      </c>
      <c r="AL23" s="30">
        <v>0</v>
      </c>
      <c r="AM23" s="29">
        <v>2716</v>
      </c>
      <c r="AN23" s="30">
        <v>0</v>
      </c>
      <c r="AO23" s="29">
        <v>2060</v>
      </c>
      <c r="AP23" s="30">
        <v>0</v>
      </c>
      <c r="AQ23" s="29">
        <v>1692</v>
      </c>
      <c r="AR23" s="30">
        <v>0</v>
      </c>
      <c r="AS23" s="29">
        <v>2036</v>
      </c>
      <c r="AT23" s="30">
        <v>0</v>
      </c>
      <c r="AU23" s="29">
        <v>2063</v>
      </c>
      <c r="AV23" s="30">
        <v>0</v>
      </c>
      <c r="AW23" s="29">
        <v>2156</v>
      </c>
      <c r="AX23" s="30">
        <v>0</v>
      </c>
      <c r="AY23" s="29">
        <v>2188</v>
      </c>
    </row>
    <row r="24" spans="1:51" s="31" customFormat="1" ht="14.45" customHeight="1">
      <c r="A24" s="27"/>
      <c r="B24" s="6"/>
      <c r="C24" s="28" t="s">
        <v>230</v>
      </c>
      <c r="D24" s="34"/>
      <c r="E24" s="29">
        <v>100533</v>
      </c>
      <c r="F24" s="30">
        <v>0</v>
      </c>
      <c r="G24" s="29">
        <v>112675</v>
      </c>
      <c r="H24" s="30">
        <v>0</v>
      </c>
      <c r="I24" s="29">
        <v>133295</v>
      </c>
      <c r="J24" s="30">
        <v>0</v>
      </c>
      <c r="K24" s="29">
        <v>145125</v>
      </c>
      <c r="L24" s="30">
        <v>0</v>
      </c>
      <c r="M24" s="29">
        <v>156982</v>
      </c>
      <c r="N24" s="30">
        <v>0</v>
      </c>
      <c r="O24" s="29">
        <v>185048</v>
      </c>
      <c r="P24" s="30">
        <v>0</v>
      </c>
      <c r="Q24" s="29">
        <v>195308</v>
      </c>
      <c r="R24" s="30">
        <v>0</v>
      </c>
      <c r="S24" s="29">
        <v>199036</v>
      </c>
      <c r="T24" s="30">
        <v>0</v>
      </c>
      <c r="U24" s="29">
        <v>205612</v>
      </c>
      <c r="V24" s="30">
        <v>0</v>
      </c>
      <c r="W24" s="29">
        <v>218400</v>
      </c>
      <c r="X24" s="30">
        <v>0</v>
      </c>
      <c r="Y24" s="29">
        <v>231647</v>
      </c>
      <c r="Z24" s="30">
        <v>0</v>
      </c>
      <c r="AA24" s="29">
        <v>253378</v>
      </c>
      <c r="AB24" s="30">
        <v>0</v>
      </c>
      <c r="AC24" s="29">
        <v>279476</v>
      </c>
      <c r="AD24" s="30">
        <v>0</v>
      </c>
      <c r="AE24" s="29">
        <v>284308</v>
      </c>
      <c r="AF24" s="30">
        <v>0</v>
      </c>
      <c r="AG24" s="29">
        <v>246604</v>
      </c>
      <c r="AH24" s="30">
        <v>0</v>
      </c>
      <c r="AI24" s="29">
        <v>278386</v>
      </c>
      <c r="AJ24" s="30">
        <v>0</v>
      </c>
      <c r="AK24" s="29">
        <v>314182</v>
      </c>
      <c r="AL24" s="30">
        <v>0</v>
      </c>
      <c r="AM24" s="29">
        <v>324335</v>
      </c>
      <c r="AN24" s="30">
        <v>0</v>
      </c>
      <c r="AO24" s="29">
        <v>336333</v>
      </c>
      <c r="AP24" s="30">
        <v>0</v>
      </c>
      <c r="AQ24" s="29">
        <v>345593</v>
      </c>
      <c r="AR24" s="30">
        <v>0</v>
      </c>
      <c r="AS24" s="29">
        <v>362356</v>
      </c>
      <c r="AT24" s="30">
        <v>0</v>
      </c>
      <c r="AU24" s="29">
        <v>377370</v>
      </c>
      <c r="AV24" s="30">
        <v>0</v>
      </c>
      <c r="AW24" s="29">
        <v>408730</v>
      </c>
      <c r="AX24" s="30">
        <v>0</v>
      </c>
      <c r="AY24" s="29">
        <v>422170</v>
      </c>
    </row>
    <row r="25" spans="1:51" s="31" customFormat="1" ht="14.45" customHeight="1">
      <c r="A25" s="27"/>
      <c r="B25" s="6"/>
      <c r="C25" s="32" t="s">
        <v>231</v>
      </c>
      <c r="D25" s="20"/>
      <c r="E25" s="29">
        <v>70240</v>
      </c>
      <c r="F25" s="30">
        <v>0</v>
      </c>
      <c r="G25" s="29">
        <v>78921</v>
      </c>
      <c r="H25" s="30">
        <v>0</v>
      </c>
      <c r="I25" s="29">
        <v>94319</v>
      </c>
      <c r="J25" s="30">
        <v>0</v>
      </c>
      <c r="K25" s="29">
        <v>100958</v>
      </c>
      <c r="L25" s="30">
        <v>0</v>
      </c>
      <c r="M25" s="29">
        <v>107722</v>
      </c>
      <c r="N25" s="30">
        <v>0</v>
      </c>
      <c r="O25" s="29">
        <v>127665</v>
      </c>
      <c r="P25" s="30">
        <v>0</v>
      </c>
      <c r="Q25" s="29">
        <v>132750</v>
      </c>
      <c r="R25" s="30">
        <v>0</v>
      </c>
      <c r="S25" s="29">
        <v>135287</v>
      </c>
      <c r="T25" s="30">
        <v>0</v>
      </c>
      <c r="U25" s="29">
        <v>139943</v>
      </c>
      <c r="V25" s="30">
        <v>0</v>
      </c>
      <c r="W25" s="29">
        <v>150002</v>
      </c>
      <c r="X25" s="30">
        <v>0</v>
      </c>
      <c r="Y25" s="29">
        <v>156808</v>
      </c>
      <c r="Z25" s="30">
        <v>0</v>
      </c>
      <c r="AA25" s="29">
        <v>170096</v>
      </c>
      <c r="AB25" s="30">
        <v>0</v>
      </c>
      <c r="AC25" s="29">
        <v>191268</v>
      </c>
      <c r="AD25" s="30">
        <v>0</v>
      </c>
      <c r="AE25" s="29">
        <v>193476</v>
      </c>
      <c r="AF25" s="30">
        <v>0</v>
      </c>
      <c r="AG25" s="29">
        <v>164687</v>
      </c>
      <c r="AH25" s="30">
        <v>0</v>
      </c>
      <c r="AI25" s="29">
        <v>192016</v>
      </c>
      <c r="AJ25" s="30">
        <v>0</v>
      </c>
      <c r="AK25" s="29">
        <v>218574</v>
      </c>
      <c r="AL25" s="30">
        <v>0</v>
      </c>
      <c r="AM25" s="29">
        <v>226839</v>
      </c>
      <c r="AN25" s="30">
        <v>0</v>
      </c>
      <c r="AO25" s="29">
        <v>238382</v>
      </c>
      <c r="AP25" s="30">
        <v>0</v>
      </c>
      <c r="AQ25" s="29">
        <v>241991</v>
      </c>
      <c r="AR25" s="30">
        <v>0</v>
      </c>
      <c r="AS25" s="29">
        <v>252838</v>
      </c>
      <c r="AT25" s="30">
        <v>0</v>
      </c>
      <c r="AU25" s="29">
        <v>259451</v>
      </c>
      <c r="AV25" s="30">
        <v>0</v>
      </c>
      <c r="AW25" s="29">
        <v>281258</v>
      </c>
      <c r="AX25" s="30">
        <v>0</v>
      </c>
      <c r="AY25" s="29">
        <v>290256</v>
      </c>
    </row>
    <row r="26" spans="1:51" s="31" customFormat="1" ht="14.45" customHeight="1">
      <c r="A26" s="27"/>
      <c r="B26" s="6"/>
      <c r="C26" s="32" t="s">
        <v>232</v>
      </c>
      <c r="D26" s="20"/>
      <c r="E26" s="29">
        <v>30293</v>
      </c>
      <c r="F26" s="30">
        <v>0</v>
      </c>
      <c r="G26" s="29">
        <v>33754</v>
      </c>
      <c r="H26" s="30">
        <v>0</v>
      </c>
      <c r="I26" s="29">
        <v>38976</v>
      </c>
      <c r="J26" s="30">
        <v>0</v>
      </c>
      <c r="K26" s="29">
        <v>44167</v>
      </c>
      <c r="L26" s="30">
        <v>0</v>
      </c>
      <c r="M26" s="29">
        <v>49260</v>
      </c>
      <c r="N26" s="30">
        <v>0</v>
      </c>
      <c r="O26" s="29">
        <v>57383</v>
      </c>
      <c r="P26" s="30">
        <v>0</v>
      </c>
      <c r="Q26" s="29">
        <v>62558</v>
      </c>
      <c r="R26" s="30">
        <v>0</v>
      </c>
      <c r="S26" s="29">
        <v>63749</v>
      </c>
      <c r="T26" s="30">
        <v>0</v>
      </c>
      <c r="U26" s="29">
        <v>65669</v>
      </c>
      <c r="V26" s="30">
        <v>0</v>
      </c>
      <c r="W26" s="29">
        <v>68398</v>
      </c>
      <c r="X26" s="30">
        <v>0</v>
      </c>
      <c r="Y26" s="29">
        <v>74839</v>
      </c>
      <c r="Z26" s="30">
        <v>0</v>
      </c>
      <c r="AA26" s="29">
        <v>83282</v>
      </c>
      <c r="AB26" s="30">
        <v>0</v>
      </c>
      <c r="AC26" s="29">
        <v>88208</v>
      </c>
      <c r="AD26" s="30">
        <v>0</v>
      </c>
      <c r="AE26" s="29">
        <v>90832</v>
      </c>
      <c r="AF26" s="30">
        <v>0</v>
      </c>
      <c r="AG26" s="29">
        <v>81917</v>
      </c>
      <c r="AH26" s="30">
        <v>0</v>
      </c>
      <c r="AI26" s="29">
        <v>86370</v>
      </c>
      <c r="AJ26" s="30">
        <v>0</v>
      </c>
      <c r="AK26" s="29">
        <v>95608</v>
      </c>
      <c r="AL26" s="30">
        <v>0</v>
      </c>
      <c r="AM26" s="29">
        <v>97496</v>
      </c>
      <c r="AN26" s="30">
        <v>0</v>
      </c>
      <c r="AO26" s="29">
        <v>97951</v>
      </c>
      <c r="AP26" s="30">
        <v>0</v>
      </c>
      <c r="AQ26" s="29">
        <v>103602</v>
      </c>
      <c r="AR26" s="30">
        <v>0</v>
      </c>
      <c r="AS26" s="29">
        <v>109518</v>
      </c>
      <c r="AT26" s="30">
        <v>0</v>
      </c>
      <c r="AU26" s="29">
        <v>117919</v>
      </c>
      <c r="AV26" s="30">
        <v>0</v>
      </c>
      <c r="AW26" s="29">
        <v>127472</v>
      </c>
      <c r="AX26" s="30">
        <v>0</v>
      </c>
      <c r="AY26" s="29">
        <v>131914</v>
      </c>
    </row>
    <row r="27" spans="1:51" s="31" customFormat="1" ht="14.45" customHeight="1">
      <c r="A27" s="27"/>
      <c r="B27" s="6"/>
      <c r="C27" s="32" t="s">
        <v>233</v>
      </c>
      <c r="D27" s="34"/>
      <c r="E27" s="29">
        <v>15417</v>
      </c>
      <c r="F27" s="30">
        <v>0</v>
      </c>
      <c r="G27" s="29">
        <v>17013</v>
      </c>
      <c r="H27" s="30">
        <v>0</v>
      </c>
      <c r="I27" s="29">
        <v>19230</v>
      </c>
      <c r="J27" s="30">
        <v>0</v>
      </c>
      <c r="K27" s="29">
        <v>21806</v>
      </c>
      <c r="L27" s="30">
        <v>0</v>
      </c>
      <c r="M27" s="29">
        <v>24741</v>
      </c>
      <c r="N27" s="30">
        <v>0</v>
      </c>
      <c r="O27" s="29">
        <v>27567</v>
      </c>
      <c r="P27" s="30">
        <v>0</v>
      </c>
      <c r="Q27" s="29">
        <v>29328</v>
      </c>
      <c r="R27" s="30">
        <v>0</v>
      </c>
      <c r="S27" s="29">
        <v>28931</v>
      </c>
      <c r="T27" s="30">
        <v>0</v>
      </c>
      <c r="U27" s="29">
        <v>30517</v>
      </c>
      <c r="V27" s="30">
        <v>0</v>
      </c>
      <c r="W27" s="29">
        <v>31818</v>
      </c>
      <c r="X27" s="30">
        <v>0</v>
      </c>
      <c r="Y27" s="29">
        <v>33926</v>
      </c>
      <c r="Z27" s="30">
        <v>0</v>
      </c>
      <c r="AA27" s="29">
        <v>36101</v>
      </c>
      <c r="AB27" s="30">
        <v>0</v>
      </c>
      <c r="AC27" s="29">
        <v>37554</v>
      </c>
      <c r="AD27" s="30">
        <v>0</v>
      </c>
      <c r="AE27" s="29">
        <v>37737</v>
      </c>
      <c r="AF27" s="30">
        <v>0</v>
      </c>
      <c r="AG27" s="29">
        <v>34789</v>
      </c>
      <c r="AH27" s="30">
        <v>0</v>
      </c>
      <c r="AI27" s="29">
        <v>36145</v>
      </c>
      <c r="AJ27" s="30">
        <v>0</v>
      </c>
      <c r="AK27" s="29">
        <v>39480</v>
      </c>
      <c r="AL27" s="30">
        <v>0</v>
      </c>
      <c r="AM27" s="29">
        <v>40170</v>
      </c>
      <c r="AN27" s="30">
        <v>0</v>
      </c>
      <c r="AO27" s="29">
        <v>40388</v>
      </c>
      <c r="AP27" s="30">
        <v>0</v>
      </c>
      <c r="AQ27" s="29">
        <v>42077</v>
      </c>
      <c r="AR27" s="30">
        <v>0</v>
      </c>
      <c r="AS27" s="29">
        <v>43983</v>
      </c>
      <c r="AT27" s="30">
        <v>0</v>
      </c>
      <c r="AU27" s="29">
        <v>48592</v>
      </c>
      <c r="AV27" s="30">
        <v>0</v>
      </c>
      <c r="AW27" s="29">
        <v>54451</v>
      </c>
      <c r="AX27" s="30">
        <v>0</v>
      </c>
      <c r="AY27" s="29">
        <v>56287</v>
      </c>
    </row>
    <row r="28" spans="1:51" s="31" customFormat="1" ht="14.45" customHeight="1">
      <c r="A28" s="27"/>
      <c r="B28" s="6"/>
      <c r="C28" s="28" t="s">
        <v>234</v>
      </c>
      <c r="D28" s="34"/>
      <c r="E28" s="29">
        <v>105697</v>
      </c>
      <c r="F28" s="30">
        <v>0</v>
      </c>
      <c r="G28" s="29">
        <v>113558</v>
      </c>
      <c r="H28" s="30">
        <v>0</v>
      </c>
      <c r="I28" s="29">
        <v>132395</v>
      </c>
      <c r="J28" s="30">
        <v>0</v>
      </c>
      <c r="K28" s="29">
        <v>147669</v>
      </c>
      <c r="L28" s="30">
        <v>0</v>
      </c>
      <c r="M28" s="29">
        <v>168500</v>
      </c>
      <c r="N28" s="30">
        <v>0</v>
      </c>
      <c r="O28" s="29">
        <v>204196</v>
      </c>
      <c r="P28" s="30">
        <v>0</v>
      </c>
      <c r="Q28" s="29">
        <v>211248</v>
      </c>
      <c r="R28" s="30">
        <v>0</v>
      </c>
      <c r="S28" s="29">
        <v>213961</v>
      </c>
      <c r="T28" s="30">
        <v>0</v>
      </c>
      <c r="U28" s="29">
        <v>223309</v>
      </c>
      <c r="V28" s="30">
        <v>0</v>
      </c>
      <c r="W28" s="29">
        <v>250201</v>
      </c>
      <c r="X28" s="30">
        <v>0</v>
      </c>
      <c r="Y28" s="29">
        <v>276195</v>
      </c>
      <c r="Z28" s="30">
        <v>0</v>
      </c>
      <c r="AA28" s="29">
        <v>310541</v>
      </c>
      <c r="AB28" s="30">
        <v>0</v>
      </c>
      <c r="AC28" s="29">
        <v>341622</v>
      </c>
      <c r="AD28" s="30">
        <v>0</v>
      </c>
      <c r="AE28" s="29">
        <v>336850</v>
      </c>
      <c r="AF28" s="30">
        <v>0</v>
      </c>
      <c r="AG28" s="29">
        <v>255923</v>
      </c>
      <c r="AH28" s="30">
        <v>0</v>
      </c>
      <c r="AI28" s="29">
        <v>289380</v>
      </c>
      <c r="AJ28" s="30">
        <v>0</v>
      </c>
      <c r="AK28" s="29">
        <v>311238</v>
      </c>
      <c r="AL28" s="30">
        <v>0</v>
      </c>
      <c r="AM28" s="29">
        <v>303041</v>
      </c>
      <c r="AN28" s="30">
        <v>0</v>
      </c>
      <c r="AO28" s="29">
        <v>296245</v>
      </c>
      <c r="AP28" s="30">
        <v>0</v>
      </c>
      <c r="AQ28" s="29">
        <v>313601</v>
      </c>
      <c r="AR28" s="30">
        <v>0</v>
      </c>
      <c r="AS28" s="29">
        <v>329593</v>
      </c>
      <c r="AT28" s="30">
        <v>0</v>
      </c>
      <c r="AU28" s="29">
        <v>332955</v>
      </c>
      <c r="AV28" s="30">
        <v>0</v>
      </c>
      <c r="AW28" s="29">
        <v>367144</v>
      </c>
      <c r="AX28" s="30">
        <v>0</v>
      </c>
      <c r="AY28" s="29">
        <v>389547</v>
      </c>
    </row>
    <row r="29" spans="1:51" s="31" customFormat="1" ht="14.45" customHeight="1">
      <c r="A29" s="27"/>
      <c r="B29" s="6"/>
      <c r="C29" s="32" t="s">
        <v>235</v>
      </c>
      <c r="D29" s="20"/>
      <c r="E29" s="29">
        <v>86393</v>
      </c>
      <c r="F29" s="30">
        <v>0</v>
      </c>
      <c r="G29" s="29">
        <v>92720</v>
      </c>
      <c r="H29" s="30">
        <v>0</v>
      </c>
      <c r="I29" s="29">
        <v>108634</v>
      </c>
      <c r="J29" s="30">
        <v>0</v>
      </c>
      <c r="K29" s="29">
        <v>121875</v>
      </c>
      <c r="L29" s="30">
        <v>0</v>
      </c>
      <c r="M29" s="29">
        <v>138879</v>
      </c>
      <c r="N29" s="30">
        <v>0</v>
      </c>
      <c r="O29" s="29">
        <v>169012</v>
      </c>
      <c r="P29" s="30">
        <v>0</v>
      </c>
      <c r="Q29" s="29">
        <v>172975</v>
      </c>
      <c r="R29" s="30">
        <v>0</v>
      </c>
      <c r="S29" s="29">
        <v>174112</v>
      </c>
      <c r="T29" s="30">
        <v>0</v>
      </c>
      <c r="U29" s="29">
        <v>182574</v>
      </c>
      <c r="V29" s="30">
        <v>0</v>
      </c>
      <c r="W29" s="29">
        <v>206480</v>
      </c>
      <c r="X29" s="30">
        <v>0</v>
      </c>
      <c r="Y29" s="29">
        <v>228048</v>
      </c>
      <c r="Z29" s="30">
        <v>0</v>
      </c>
      <c r="AA29" s="29">
        <v>256597</v>
      </c>
      <c r="AB29" s="30">
        <v>0</v>
      </c>
      <c r="AC29" s="29">
        <v>285308</v>
      </c>
      <c r="AD29" s="30">
        <v>0</v>
      </c>
      <c r="AE29" s="29">
        <v>281355</v>
      </c>
      <c r="AF29" s="30">
        <v>0</v>
      </c>
      <c r="AG29" s="29">
        <v>206598</v>
      </c>
      <c r="AH29" s="30">
        <v>0</v>
      </c>
      <c r="AI29" s="29">
        <v>239980</v>
      </c>
      <c r="AJ29" s="30">
        <v>0</v>
      </c>
      <c r="AK29" s="29">
        <v>261651</v>
      </c>
      <c r="AL29" s="30">
        <v>0</v>
      </c>
      <c r="AM29" s="29">
        <v>254815</v>
      </c>
      <c r="AN29" s="30">
        <v>0</v>
      </c>
      <c r="AO29" s="29">
        <v>250994</v>
      </c>
      <c r="AP29" s="30">
        <v>0</v>
      </c>
      <c r="AQ29" s="29">
        <v>263249</v>
      </c>
      <c r="AR29" s="30">
        <v>0</v>
      </c>
      <c r="AS29" s="29">
        <v>273513</v>
      </c>
      <c r="AT29" s="30">
        <v>0</v>
      </c>
      <c r="AU29" s="29">
        <v>273732</v>
      </c>
      <c r="AV29" s="30">
        <v>0</v>
      </c>
      <c r="AW29" s="29">
        <v>303382</v>
      </c>
      <c r="AX29" s="30">
        <v>0</v>
      </c>
      <c r="AY29" s="29">
        <v>319581</v>
      </c>
    </row>
    <row r="30" spans="1:51" s="31" customFormat="1" ht="14.45" customHeight="1">
      <c r="A30" s="27"/>
      <c r="B30" s="6"/>
      <c r="C30" s="32" t="s">
        <v>236</v>
      </c>
      <c r="D30" s="20"/>
      <c r="E30" s="29">
        <v>19304</v>
      </c>
      <c r="F30" s="30">
        <v>0</v>
      </c>
      <c r="G30" s="29">
        <v>20838</v>
      </c>
      <c r="H30" s="30">
        <v>0</v>
      </c>
      <c r="I30" s="29">
        <v>23761</v>
      </c>
      <c r="J30" s="30">
        <v>0</v>
      </c>
      <c r="K30" s="29">
        <v>25794</v>
      </c>
      <c r="L30" s="30">
        <v>0</v>
      </c>
      <c r="M30" s="29">
        <v>29621</v>
      </c>
      <c r="N30" s="30">
        <v>0</v>
      </c>
      <c r="O30" s="29">
        <v>35184</v>
      </c>
      <c r="P30" s="30">
        <v>0</v>
      </c>
      <c r="Q30" s="29">
        <v>38273</v>
      </c>
      <c r="R30" s="30">
        <v>0</v>
      </c>
      <c r="S30" s="29">
        <v>39849</v>
      </c>
      <c r="T30" s="30">
        <v>0</v>
      </c>
      <c r="U30" s="29">
        <v>40735</v>
      </c>
      <c r="V30" s="30">
        <v>0</v>
      </c>
      <c r="W30" s="29">
        <v>43721</v>
      </c>
      <c r="X30" s="30">
        <v>0</v>
      </c>
      <c r="Y30" s="29">
        <v>48147</v>
      </c>
      <c r="Z30" s="30">
        <v>0</v>
      </c>
      <c r="AA30" s="29">
        <v>53944</v>
      </c>
      <c r="AB30" s="30">
        <v>0</v>
      </c>
      <c r="AC30" s="29">
        <v>56314</v>
      </c>
      <c r="AD30" s="30">
        <v>0</v>
      </c>
      <c r="AE30" s="29">
        <v>55495</v>
      </c>
      <c r="AF30" s="30">
        <v>0</v>
      </c>
      <c r="AG30" s="29">
        <v>49325</v>
      </c>
      <c r="AH30" s="30">
        <v>0</v>
      </c>
      <c r="AI30" s="29">
        <v>49400</v>
      </c>
      <c r="AJ30" s="30">
        <v>0</v>
      </c>
      <c r="AK30" s="29">
        <v>49587</v>
      </c>
      <c r="AL30" s="30">
        <v>0</v>
      </c>
      <c r="AM30" s="29">
        <v>48226</v>
      </c>
      <c r="AN30" s="30">
        <v>0</v>
      </c>
      <c r="AO30" s="29">
        <v>45251</v>
      </c>
      <c r="AP30" s="30">
        <v>0</v>
      </c>
      <c r="AQ30" s="29">
        <v>50352</v>
      </c>
      <c r="AR30" s="30">
        <v>0</v>
      </c>
      <c r="AS30" s="29">
        <v>56080</v>
      </c>
      <c r="AT30" s="30">
        <v>0</v>
      </c>
      <c r="AU30" s="29">
        <v>59223</v>
      </c>
      <c r="AV30" s="30">
        <v>0</v>
      </c>
      <c r="AW30" s="29">
        <v>63762</v>
      </c>
      <c r="AX30" s="30">
        <v>0</v>
      </c>
      <c r="AY30" s="29">
        <v>69966</v>
      </c>
    </row>
    <row r="31" spans="1:51" s="31" customFormat="1" ht="14.45" customHeight="1">
      <c r="A31" s="27"/>
      <c r="B31" s="6"/>
      <c r="C31" s="32" t="s">
        <v>237</v>
      </c>
      <c r="D31" s="34"/>
      <c r="E31" s="29">
        <v>2713</v>
      </c>
      <c r="F31" s="30">
        <v>0</v>
      </c>
      <c r="G31" s="29">
        <v>3077</v>
      </c>
      <c r="H31" s="30">
        <v>0</v>
      </c>
      <c r="I31" s="29">
        <v>3311</v>
      </c>
      <c r="J31" s="30">
        <v>0</v>
      </c>
      <c r="K31" s="29">
        <v>3786</v>
      </c>
      <c r="L31" s="30">
        <v>0</v>
      </c>
      <c r="M31" s="29">
        <v>4423</v>
      </c>
      <c r="N31" s="30">
        <v>0</v>
      </c>
      <c r="O31" s="29">
        <v>5167</v>
      </c>
      <c r="P31" s="30">
        <v>0</v>
      </c>
      <c r="Q31" s="29">
        <v>5857</v>
      </c>
      <c r="R31" s="30">
        <v>0</v>
      </c>
      <c r="S31" s="29">
        <v>6179</v>
      </c>
      <c r="T31" s="30">
        <v>0</v>
      </c>
      <c r="U31" s="29">
        <v>6442</v>
      </c>
      <c r="V31" s="30">
        <v>0</v>
      </c>
      <c r="W31" s="29">
        <v>7867</v>
      </c>
      <c r="X31" s="30">
        <v>0</v>
      </c>
      <c r="Y31" s="29">
        <v>9735</v>
      </c>
      <c r="Z31" s="30">
        <v>0</v>
      </c>
      <c r="AA31" s="29">
        <v>10636</v>
      </c>
      <c r="AB31" s="30">
        <v>0</v>
      </c>
      <c r="AC31" s="29">
        <v>11513</v>
      </c>
      <c r="AD31" s="30">
        <v>0</v>
      </c>
      <c r="AE31" s="29">
        <v>11124</v>
      </c>
      <c r="AF31" s="30">
        <v>0</v>
      </c>
      <c r="AG31" s="29">
        <v>9776</v>
      </c>
      <c r="AH31" s="30">
        <v>0</v>
      </c>
      <c r="AI31" s="29">
        <v>10193</v>
      </c>
      <c r="AJ31" s="30">
        <v>0</v>
      </c>
      <c r="AK31" s="29">
        <v>9963</v>
      </c>
      <c r="AL31" s="30">
        <v>0</v>
      </c>
      <c r="AM31" s="29">
        <v>9566</v>
      </c>
      <c r="AN31" s="30">
        <v>0</v>
      </c>
      <c r="AO31" s="29">
        <v>9967</v>
      </c>
      <c r="AP31" s="30">
        <v>0</v>
      </c>
      <c r="AQ31" s="29">
        <v>10999</v>
      </c>
      <c r="AR31" s="30">
        <v>0</v>
      </c>
      <c r="AS31" s="29">
        <v>12438</v>
      </c>
      <c r="AT31" s="30">
        <v>0</v>
      </c>
      <c r="AU31" s="29">
        <v>13083</v>
      </c>
      <c r="AV31" s="30">
        <v>0</v>
      </c>
      <c r="AW31" s="29">
        <v>15162</v>
      </c>
      <c r="AX31" s="30">
        <v>0</v>
      </c>
      <c r="AY31" s="29">
        <v>17383</v>
      </c>
    </row>
    <row r="32" spans="1:51" s="35" customFormat="1" ht="15" customHeight="1">
      <c r="B32" s="6"/>
      <c r="C32" s="24" t="s">
        <v>238</v>
      </c>
      <c r="D32" s="34"/>
      <c r="E32" s="29">
        <v>460588</v>
      </c>
      <c r="F32" s="30">
        <v>0</v>
      </c>
      <c r="G32" s="29">
        <v>489203</v>
      </c>
      <c r="H32" s="30">
        <v>0</v>
      </c>
      <c r="I32" s="29">
        <v>519268</v>
      </c>
      <c r="J32" s="30">
        <v>0</v>
      </c>
      <c r="K32" s="29">
        <v>555993</v>
      </c>
      <c r="L32" s="30">
        <v>0</v>
      </c>
      <c r="M32" s="29">
        <v>595723</v>
      </c>
      <c r="N32" s="30">
        <v>0</v>
      </c>
      <c r="O32" s="29">
        <v>647851</v>
      </c>
      <c r="P32" s="30">
        <v>0</v>
      </c>
      <c r="Q32" s="29">
        <v>700993</v>
      </c>
      <c r="R32" s="30">
        <v>0</v>
      </c>
      <c r="S32" s="29">
        <v>749552</v>
      </c>
      <c r="T32" s="30">
        <v>0</v>
      </c>
      <c r="U32" s="29">
        <v>802266</v>
      </c>
      <c r="V32" s="30">
        <v>0</v>
      </c>
      <c r="W32" s="29">
        <v>859437</v>
      </c>
      <c r="X32" s="30">
        <v>0</v>
      </c>
      <c r="Y32" s="29">
        <v>927357</v>
      </c>
      <c r="Z32" s="30">
        <v>0</v>
      </c>
      <c r="AA32" s="29">
        <v>1003823</v>
      </c>
      <c r="AB32" s="30">
        <v>0</v>
      </c>
      <c r="AC32" s="29">
        <v>1075539</v>
      </c>
      <c r="AD32" s="30">
        <v>0</v>
      </c>
      <c r="AE32" s="29">
        <v>1109541</v>
      </c>
      <c r="AF32" s="30">
        <v>0</v>
      </c>
      <c r="AG32" s="29">
        <v>1069323</v>
      </c>
      <c r="AH32" s="30">
        <v>0</v>
      </c>
      <c r="AI32" s="29">
        <v>1072709</v>
      </c>
      <c r="AJ32" s="30">
        <v>0</v>
      </c>
      <c r="AK32" s="29">
        <v>1063763</v>
      </c>
      <c r="AL32" s="30">
        <v>0</v>
      </c>
      <c r="AM32" s="29">
        <v>1031099</v>
      </c>
      <c r="AN32" s="30">
        <v>0</v>
      </c>
      <c r="AO32" s="29">
        <v>1020348</v>
      </c>
      <c r="AP32" s="30">
        <v>0</v>
      </c>
      <c r="AQ32" s="29">
        <v>1032158</v>
      </c>
      <c r="AR32" s="30">
        <v>0</v>
      </c>
      <c r="AS32" s="29">
        <v>1077590</v>
      </c>
      <c r="AT32" s="30">
        <v>0</v>
      </c>
      <c r="AU32" s="29">
        <v>1113840</v>
      </c>
      <c r="AV32" s="30">
        <v>0</v>
      </c>
      <c r="AW32" s="29">
        <v>1161878</v>
      </c>
      <c r="AX32" s="30">
        <v>0</v>
      </c>
      <c r="AY32" s="29">
        <v>1202193</v>
      </c>
    </row>
    <row r="33" spans="2:51" s="39" customFormat="1" ht="4.9000000000000004" customHeight="1">
      <c r="B33" s="6"/>
      <c r="C33" s="36"/>
      <c r="D33" s="37"/>
      <c r="E33" s="38"/>
      <c r="F33" s="38"/>
      <c r="G33" s="38"/>
      <c r="H33" s="38"/>
      <c r="I33" s="38"/>
      <c r="J33" s="38"/>
      <c r="K33" s="38"/>
      <c r="L33" s="38"/>
      <c r="M33" s="38"/>
      <c r="N33" s="38"/>
      <c r="O33" s="38"/>
      <c r="P33" s="38"/>
      <c r="Q33" s="38"/>
      <c r="R33" s="38"/>
      <c r="S33" s="38"/>
      <c r="T33" s="38"/>
      <c r="U33" s="38"/>
      <c r="V33" s="38"/>
      <c r="W33" s="38"/>
      <c r="X33" s="38"/>
      <c r="Y33" s="38"/>
      <c r="Z33" s="38"/>
      <c r="AA33" s="38"/>
      <c r="AB33" s="38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</row>
    <row r="34" spans="2:51" s="35" customFormat="1" ht="15" customHeight="1">
      <c r="B34" s="6"/>
      <c r="C34" s="24" t="s">
        <v>239</v>
      </c>
      <c r="D34" s="20"/>
      <c r="E34" s="40"/>
      <c r="F34" s="25"/>
      <c r="G34" s="41"/>
      <c r="H34" s="25"/>
      <c r="I34" s="41"/>
      <c r="J34" s="25"/>
      <c r="K34" s="41"/>
      <c r="L34" s="25"/>
      <c r="M34" s="41"/>
      <c r="N34" s="25"/>
      <c r="O34" s="41"/>
      <c r="P34" s="25"/>
      <c r="Q34" s="41"/>
      <c r="R34" s="25"/>
      <c r="S34" s="41"/>
      <c r="T34" s="25"/>
      <c r="U34" s="41"/>
      <c r="V34" s="25"/>
      <c r="W34" s="41"/>
      <c r="X34" s="25"/>
      <c r="Y34" s="41"/>
      <c r="Z34" s="25"/>
      <c r="AA34" s="41"/>
      <c r="AB34" s="25"/>
      <c r="AC34" s="41"/>
      <c r="AD34" s="25"/>
      <c r="AE34" s="41"/>
      <c r="AF34" s="25"/>
      <c r="AG34" s="41"/>
      <c r="AH34" s="25"/>
      <c r="AI34" s="41"/>
      <c r="AJ34" s="25"/>
      <c r="AK34" s="41"/>
      <c r="AL34" s="25"/>
      <c r="AM34" s="41"/>
      <c r="AN34" s="25"/>
      <c r="AO34" s="41"/>
      <c r="AP34" s="25"/>
      <c r="AQ34" s="41"/>
      <c r="AR34" s="42"/>
      <c r="AS34" s="41"/>
      <c r="AT34" s="42"/>
      <c r="AU34" s="41"/>
      <c r="AV34" s="42"/>
      <c r="AW34" s="41"/>
      <c r="AX34" s="41"/>
      <c r="AY34" s="41"/>
    </row>
    <row r="35" spans="2:51" s="43" customFormat="1" ht="14.45" customHeight="1">
      <c r="B35" s="6"/>
      <c r="C35" s="28" t="s">
        <v>240</v>
      </c>
      <c r="D35" s="20"/>
      <c r="E35" s="29">
        <v>17892</v>
      </c>
      <c r="F35" s="30">
        <v>0</v>
      </c>
      <c r="G35" s="29">
        <v>21471</v>
      </c>
      <c r="H35" s="30">
        <v>0</v>
      </c>
      <c r="I35" s="29">
        <v>22340</v>
      </c>
      <c r="J35" s="30">
        <v>0</v>
      </c>
      <c r="K35" s="29">
        <v>23076</v>
      </c>
      <c r="L35" s="30">
        <v>0</v>
      </c>
      <c r="M35" s="29">
        <v>22741</v>
      </c>
      <c r="N35" s="30">
        <v>0</v>
      </c>
      <c r="O35" s="29">
        <v>24264</v>
      </c>
      <c r="P35" s="30">
        <v>0</v>
      </c>
      <c r="Q35" s="29">
        <v>25780</v>
      </c>
      <c r="R35" s="30">
        <v>0</v>
      </c>
      <c r="S35" s="29">
        <v>26152</v>
      </c>
      <c r="T35" s="30">
        <v>0</v>
      </c>
      <c r="U35" s="29">
        <v>27527</v>
      </c>
      <c r="V35" s="30">
        <v>0</v>
      </c>
      <c r="W35" s="29">
        <v>26886</v>
      </c>
      <c r="X35" s="30">
        <v>0</v>
      </c>
      <c r="Y35" s="29">
        <v>25679</v>
      </c>
      <c r="Z35" s="30">
        <v>0</v>
      </c>
      <c r="AA35" s="29">
        <v>24209</v>
      </c>
      <c r="AB35" s="30">
        <v>0</v>
      </c>
      <c r="AC35" s="29">
        <v>26974</v>
      </c>
      <c r="AD35" s="30">
        <v>0</v>
      </c>
      <c r="AE35" s="29">
        <v>26279</v>
      </c>
      <c r="AF35" s="30">
        <v>0</v>
      </c>
      <c r="AG35" s="29">
        <v>24225</v>
      </c>
      <c r="AH35" s="30">
        <v>0</v>
      </c>
      <c r="AI35" s="29">
        <v>26079</v>
      </c>
      <c r="AJ35" s="30">
        <v>0</v>
      </c>
      <c r="AK35" s="29">
        <v>25246</v>
      </c>
      <c r="AL35" s="30">
        <v>0</v>
      </c>
      <c r="AM35" s="29">
        <v>24832</v>
      </c>
      <c r="AN35" s="30">
        <v>0</v>
      </c>
      <c r="AO35" s="29">
        <v>26757</v>
      </c>
      <c r="AP35" s="30">
        <v>0</v>
      </c>
      <c r="AQ35" s="29">
        <v>26179</v>
      </c>
      <c r="AR35" s="30">
        <v>0</v>
      </c>
      <c r="AS35" s="29">
        <v>29476</v>
      </c>
      <c r="AT35" s="30">
        <v>0</v>
      </c>
      <c r="AU35" s="29">
        <v>31474</v>
      </c>
      <c r="AV35" s="30">
        <v>0</v>
      </c>
      <c r="AW35" s="29">
        <v>32553</v>
      </c>
      <c r="AX35" s="30">
        <v>0</v>
      </c>
      <c r="AY35" s="29">
        <v>33614</v>
      </c>
    </row>
    <row r="36" spans="2:51" s="43" customFormat="1" ht="12.95" customHeight="1">
      <c r="B36" s="6"/>
      <c r="C36" s="28" t="s">
        <v>241</v>
      </c>
      <c r="D36" s="20"/>
      <c r="E36" s="29">
        <v>90993</v>
      </c>
      <c r="F36" s="30">
        <v>0</v>
      </c>
      <c r="G36" s="29">
        <v>96756</v>
      </c>
      <c r="H36" s="30">
        <v>0</v>
      </c>
      <c r="I36" s="29">
        <v>103278</v>
      </c>
      <c r="J36" s="30">
        <v>0</v>
      </c>
      <c r="K36" s="29">
        <v>108282</v>
      </c>
      <c r="L36" s="30">
        <v>0</v>
      </c>
      <c r="M36" s="29">
        <v>113776</v>
      </c>
      <c r="N36" s="30">
        <v>0</v>
      </c>
      <c r="O36" s="29">
        <v>121653</v>
      </c>
      <c r="P36" s="30">
        <v>0</v>
      </c>
      <c r="Q36" s="29">
        <v>128678</v>
      </c>
      <c r="R36" s="30">
        <v>0</v>
      </c>
      <c r="S36" s="29">
        <v>133551</v>
      </c>
      <c r="T36" s="30">
        <v>0</v>
      </c>
      <c r="U36" s="29">
        <v>139041</v>
      </c>
      <c r="V36" s="30">
        <v>0</v>
      </c>
      <c r="W36" s="29">
        <v>144449</v>
      </c>
      <c r="X36" s="30">
        <v>0</v>
      </c>
      <c r="Y36" s="29">
        <v>152945</v>
      </c>
      <c r="Z36" s="30">
        <v>0</v>
      </c>
      <c r="AA36" s="29">
        <v>161541</v>
      </c>
      <c r="AB36" s="30">
        <v>0</v>
      </c>
      <c r="AC36" s="29">
        <v>169818</v>
      </c>
      <c r="AD36" s="30">
        <v>0</v>
      </c>
      <c r="AE36" s="29">
        <v>176154</v>
      </c>
      <c r="AF36" s="30">
        <v>0</v>
      </c>
      <c r="AG36" s="29">
        <v>158683</v>
      </c>
      <c r="AH36" s="30">
        <v>0</v>
      </c>
      <c r="AI36" s="29">
        <v>160877</v>
      </c>
      <c r="AJ36" s="30">
        <v>0</v>
      </c>
      <c r="AK36" s="29">
        <v>161334</v>
      </c>
      <c r="AL36" s="30">
        <v>0</v>
      </c>
      <c r="AM36" s="29">
        <v>154185</v>
      </c>
      <c r="AN36" s="30">
        <v>0</v>
      </c>
      <c r="AO36" s="29">
        <v>153124</v>
      </c>
      <c r="AP36" s="30">
        <v>0</v>
      </c>
      <c r="AQ36" s="29">
        <v>153973</v>
      </c>
      <c r="AR36" s="30">
        <v>0</v>
      </c>
      <c r="AS36" s="29">
        <v>160015</v>
      </c>
      <c r="AT36" s="30">
        <v>0</v>
      </c>
      <c r="AU36" s="29">
        <v>163489</v>
      </c>
      <c r="AV36" s="30">
        <v>0</v>
      </c>
      <c r="AW36" s="29">
        <v>171002</v>
      </c>
      <c r="AX36" s="30">
        <v>0</v>
      </c>
      <c r="AY36" s="29">
        <v>172618</v>
      </c>
    </row>
    <row r="37" spans="2:51" s="43" customFormat="1" ht="12.95" customHeight="1">
      <c r="B37" s="6"/>
      <c r="C37" s="32" t="s">
        <v>242</v>
      </c>
      <c r="D37" s="20"/>
      <c r="E37" s="29">
        <v>74925</v>
      </c>
      <c r="F37" s="30">
        <v>0</v>
      </c>
      <c r="G37" s="29">
        <v>79974</v>
      </c>
      <c r="H37" s="30">
        <v>0</v>
      </c>
      <c r="I37" s="29">
        <v>86504</v>
      </c>
      <c r="J37" s="30">
        <v>0</v>
      </c>
      <c r="K37" s="29">
        <v>92031</v>
      </c>
      <c r="L37" s="30">
        <v>0</v>
      </c>
      <c r="M37" s="29">
        <v>97101</v>
      </c>
      <c r="N37" s="30">
        <v>0</v>
      </c>
      <c r="O37" s="29">
        <v>105163</v>
      </c>
      <c r="P37" s="30">
        <v>0</v>
      </c>
      <c r="Q37" s="29">
        <v>110985</v>
      </c>
      <c r="R37" s="30">
        <v>0</v>
      </c>
      <c r="S37" s="29">
        <v>114239</v>
      </c>
      <c r="T37" s="30">
        <v>0</v>
      </c>
      <c r="U37" s="29">
        <v>117972</v>
      </c>
      <c r="V37" s="30">
        <v>0</v>
      </c>
      <c r="W37" s="29">
        <v>121788</v>
      </c>
      <c r="X37" s="30">
        <v>0</v>
      </c>
      <c r="Y37" s="29">
        <v>127133</v>
      </c>
      <c r="Z37" s="30">
        <v>0</v>
      </c>
      <c r="AA37" s="29">
        <v>133862</v>
      </c>
      <c r="AB37" s="30">
        <v>0</v>
      </c>
      <c r="AC37" s="29">
        <v>138735</v>
      </c>
      <c r="AD37" s="30">
        <v>0</v>
      </c>
      <c r="AE37" s="29">
        <v>140862</v>
      </c>
      <c r="AF37" s="30">
        <v>0</v>
      </c>
      <c r="AG37" s="29">
        <v>123932</v>
      </c>
      <c r="AH37" s="30">
        <v>0</v>
      </c>
      <c r="AI37" s="29">
        <v>122263</v>
      </c>
      <c r="AJ37" s="30">
        <v>0</v>
      </c>
      <c r="AK37" s="29">
        <v>122318</v>
      </c>
      <c r="AL37" s="30">
        <v>0</v>
      </c>
      <c r="AM37" s="29">
        <v>114709</v>
      </c>
      <c r="AN37" s="30">
        <v>0</v>
      </c>
      <c r="AO37" s="29">
        <v>114204</v>
      </c>
      <c r="AP37" s="30">
        <v>0</v>
      </c>
      <c r="AQ37" s="29">
        <v>116741</v>
      </c>
      <c r="AR37" s="30">
        <v>0</v>
      </c>
      <c r="AS37" s="29">
        <v>121772</v>
      </c>
      <c r="AT37" s="30">
        <v>0</v>
      </c>
      <c r="AU37" s="29">
        <v>125589</v>
      </c>
      <c r="AV37" s="30">
        <v>0</v>
      </c>
      <c r="AW37" s="29">
        <v>132720</v>
      </c>
      <c r="AX37" s="30">
        <v>0</v>
      </c>
      <c r="AY37" s="29">
        <v>135041</v>
      </c>
    </row>
    <row r="38" spans="2:51" s="43" customFormat="1" ht="12.95" customHeight="1">
      <c r="B38" s="6"/>
      <c r="C38" s="28" t="s">
        <v>243</v>
      </c>
      <c r="D38" s="20"/>
      <c r="E38" s="29">
        <v>39512</v>
      </c>
      <c r="F38" s="30">
        <v>0</v>
      </c>
      <c r="G38" s="29">
        <v>40608</v>
      </c>
      <c r="H38" s="30">
        <v>0</v>
      </c>
      <c r="I38" s="29">
        <v>42453</v>
      </c>
      <c r="J38" s="30">
        <v>0</v>
      </c>
      <c r="K38" s="29">
        <v>46548</v>
      </c>
      <c r="L38" s="30">
        <v>0</v>
      </c>
      <c r="M38" s="29">
        <v>52401</v>
      </c>
      <c r="N38" s="30">
        <v>0</v>
      </c>
      <c r="O38" s="29">
        <v>59546</v>
      </c>
      <c r="P38" s="30">
        <v>0</v>
      </c>
      <c r="Q38" s="29">
        <v>67287</v>
      </c>
      <c r="R38" s="30">
        <v>0</v>
      </c>
      <c r="S38" s="29">
        <v>74418</v>
      </c>
      <c r="T38" s="30">
        <v>0</v>
      </c>
      <c r="U38" s="29">
        <v>80950</v>
      </c>
      <c r="V38" s="30">
        <v>0</v>
      </c>
      <c r="W38" s="29">
        <v>87547</v>
      </c>
      <c r="X38" s="30">
        <v>0</v>
      </c>
      <c r="Y38" s="29">
        <v>99008</v>
      </c>
      <c r="Z38" s="30">
        <v>0</v>
      </c>
      <c r="AA38" s="29">
        <v>108814</v>
      </c>
      <c r="AB38" s="30">
        <v>0</v>
      </c>
      <c r="AC38" s="29">
        <v>113088</v>
      </c>
      <c r="AD38" s="30">
        <v>0</v>
      </c>
      <c r="AE38" s="29">
        <v>115549</v>
      </c>
      <c r="AF38" s="30">
        <v>0</v>
      </c>
      <c r="AG38" s="29">
        <v>107575</v>
      </c>
      <c r="AH38" s="30">
        <v>0</v>
      </c>
      <c r="AI38" s="29">
        <v>87560</v>
      </c>
      <c r="AJ38" s="30">
        <v>0</v>
      </c>
      <c r="AK38" s="29">
        <v>73557</v>
      </c>
      <c r="AL38" s="30">
        <v>0</v>
      </c>
      <c r="AM38" s="29">
        <v>62703</v>
      </c>
      <c r="AN38" s="30">
        <v>0</v>
      </c>
      <c r="AO38" s="29">
        <v>53798</v>
      </c>
      <c r="AP38" s="30">
        <v>0</v>
      </c>
      <c r="AQ38" s="29">
        <v>53291</v>
      </c>
      <c r="AR38" s="30">
        <v>0</v>
      </c>
      <c r="AS38" s="29">
        <v>56440</v>
      </c>
      <c r="AT38" s="30">
        <v>0</v>
      </c>
      <c r="AU38" s="29">
        <v>59374</v>
      </c>
      <c r="AV38" s="30">
        <v>0</v>
      </c>
      <c r="AW38" s="29">
        <v>63187</v>
      </c>
      <c r="AX38" s="30">
        <v>0</v>
      </c>
      <c r="AY38" s="29">
        <v>67732</v>
      </c>
    </row>
    <row r="39" spans="2:51" s="43" customFormat="1" ht="12.95" customHeight="1">
      <c r="B39" s="6"/>
      <c r="C39" s="28" t="s">
        <v>244</v>
      </c>
      <c r="D39" s="20"/>
      <c r="E39" s="29">
        <v>278041</v>
      </c>
      <c r="F39" s="30">
        <v>0</v>
      </c>
      <c r="G39" s="29">
        <v>293062</v>
      </c>
      <c r="H39" s="30">
        <v>0</v>
      </c>
      <c r="I39" s="29">
        <v>309428</v>
      </c>
      <c r="J39" s="30">
        <v>0</v>
      </c>
      <c r="K39" s="29">
        <v>329871</v>
      </c>
      <c r="L39" s="30">
        <v>0</v>
      </c>
      <c r="M39" s="29">
        <v>352516</v>
      </c>
      <c r="N39" s="30">
        <v>0</v>
      </c>
      <c r="O39" s="29">
        <v>383525</v>
      </c>
      <c r="P39" s="30">
        <v>0</v>
      </c>
      <c r="Q39" s="29">
        <v>417373</v>
      </c>
      <c r="R39" s="30">
        <v>0</v>
      </c>
      <c r="S39" s="29">
        <v>449142</v>
      </c>
      <c r="T39" s="30">
        <v>0</v>
      </c>
      <c r="U39" s="29">
        <v>480365</v>
      </c>
      <c r="V39" s="30">
        <v>0</v>
      </c>
      <c r="W39" s="29">
        <v>516493</v>
      </c>
      <c r="X39" s="30">
        <v>0</v>
      </c>
      <c r="Y39" s="29">
        <v>554778</v>
      </c>
      <c r="Z39" s="30">
        <v>0</v>
      </c>
      <c r="AA39" s="29">
        <v>602693</v>
      </c>
      <c r="AB39" s="30">
        <v>0</v>
      </c>
      <c r="AC39" s="29">
        <v>659293</v>
      </c>
      <c r="AD39" s="30">
        <v>0</v>
      </c>
      <c r="AE39" s="29">
        <v>704570</v>
      </c>
      <c r="AF39" s="30">
        <v>0</v>
      </c>
      <c r="AG39" s="29">
        <v>711562</v>
      </c>
      <c r="AH39" s="30">
        <v>0</v>
      </c>
      <c r="AI39" s="29">
        <v>710963</v>
      </c>
      <c r="AJ39" s="30">
        <v>0</v>
      </c>
      <c r="AK39" s="29">
        <v>720102</v>
      </c>
      <c r="AL39" s="30">
        <v>0</v>
      </c>
      <c r="AM39" s="29">
        <v>706619</v>
      </c>
      <c r="AN39" s="30">
        <v>0</v>
      </c>
      <c r="AO39" s="29">
        <v>698769</v>
      </c>
      <c r="AP39" s="30">
        <v>0</v>
      </c>
      <c r="AQ39" s="29">
        <v>706506</v>
      </c>
      <c r="AR39" s="30">
        <v>0</v>
      </c>
      <c r="AS39" s="29">
        <v>732538</v>
      </c>
      <c r="AT39" s="30">
        <v>0</v>
      </c>
      <c r="AU39" s="29">
        <v>756351</v>
      </c>
      <c r="AV39" s="30">
        <v>0</v>
      </c>
      <c r="AW39" s="29">
        <v>786449</v>
      </c>
      <c r="AX39" s="30">
        <v>0</v>
      </c>
      <c r="AY39" s="29">
        <v>814004</v>
      </c>
    </row>
    <row r="40" spans="2:51" s="43" customFormat="1" ht="12.95" customHeight="1">
      <c r="B40" s="6"/>
      <c r="C40" s="32" t="s">
        <v>245</v>
      </c>
      <c r="D40" s="20"/>
      <c r="E40" s="29">
        <v>105816</v>
      </c>
      <c r="F40" s="30">
        <v>0</v>
      </c>
      <c r="G40" s="29">
        <v>109344</v>
      </c>
      <c r="H40" s="30">
        <v>0</v>
      </c>
      <c r="I40" s="29">
        <v>114516</v>
      </c>
      <c r="J40" s="30">
        <v>0</v>
      </c>
      <c r="K40" s="29">
        <v>121208</v>
      </c>
      <c r="L40" s="30">
        <v>0</v>
      </c>
      <c r="M40" s="29">
        <v>130003</v>
      </c>
      <c r="N40" s="30">
        <v>0</v>
      </c>
      <c r="O40" s="29">
        <v>140160</v>
      </c>
      <c r="P40" s="30">
        <v>0</v>
      </c>
      <c r="Q40" s="29">
        <v>151584</v>
      </c>
      <c r="R40" s="30">
        <v>0</v>
      </c>
      <c r="S40" s="29">
        <v>161223</v>
      </c>
      <c r="T40" s="30">
        <v>0</v>
      </c>
      <c r="U40" s="29">
        <v>168952</v>
      </c>
      <c r="V40" s="30">
        <v>0</v>
      </c>
      <c r="W40" s="29">
        <v>180092</v>
      </c>
      <c r="X40" s="30">
        <v>0</v>
      </c>
      <c r="Y40" s="29">
        <v>187731</v>
      </c>
      <c r="Z40" s="30">
        <v>0</v>
      </c>
      <c r="AA40" s="29">
        <v>199608</v>
      </c>
      <c r="AB40" s="30">
        <v>0</v>
      </c>
      <c r="AC40" s="29">
        <v>212191</v>
      </c>
      <c r="AD40" s="30">
        <v>0</v>
      </c>
      <c r="AE40" s="29">
        <v>222353</v>
      </c>
      <c r="AF40" s="30">
        <v>0</v>
      </c>
      <c r="AG40" s="29">
        <v>218507</v>
      </c>
      <c r="AH40" s="30">
        <v>0</v>
      </c>
      <c r="AI40" s="29">
        <v>220256</v>
      </c>
      <c r="AJ40" s="30">
        <v>0</v>
      </c>
      <c r="AK40" s="29">
        <v>223383</v>
      </c>
      <c r="AL40" s="30">
        <v>0</v>
      </c>
      <c r="AM40" s="29">
        <v>219196</v>
      </c>
      <c r="AN40" s="30">
        <v>0</v>
      </c>
      <c r="AO40" s="29">
        <v>214784</v>
      </c>
      <c r="AP40" s="30">
        <v>0</v>
      </c>
      <c r="AQ40" s="29">
        <v>217213</v>
      </c>
      <c r="AR40" s="30">
        <v>0</v>
      </c>
      <c r="AS40" s="29">
        <v>229219</v>
      </c>
      <c r="AT40" s="30">
        <v>0</v>
      </c>
      <c r="AU40" s="29">
        <v>239635</v>
      </c>
      <c r="AV40" s="30">
        <v>0</v>
      </c>
      <c r="AW40" s="29">
        <v>252348</v>
      </c>
      <c r="AX40" s="30">
        <v>0</v>
      </c>
      <c r="AY40" s="29">
        <v>258733</v>
      </c>
    </row>
    <row r="41" spans="2:51" s="43" customFormat="1" ht="12.95" customHeight="1">
      <c r="B41" s="6"/>
      <c r="C41" s="32" t="s">
        <v>246</v>
      </c>
      <c r="D41" s="20"/>
      <c r="E41" s="29">
        <v>16154</v>
      </c>
      <c r="F41" s="30">
        <v>0</v>
      </c>
      <c r="G41" s="29">
        <v>17842</v>
      </c>
      <c r="H41" s="30">
        <v>0</v>
      </c>
      <c r="I41" s="29">
        <v>19923</v>
      </c>
      <c r="J41" s="30">
        <v>0</v>
      </c>
      <c r="K41" s="29">
        <v>21974</v>
      </c>
      <c r="L41" s="30">
        <v>0</v>
      </c>
      <c r="M41" s="29">
        <v>23698</v>
      </c>
      <c r="N41" s="30">
        <v>0</v>
      </c>
      <c r="O41" s="29">
        <v>26063</v>
      </c>
      <c r="P41" s="30">
        <v>0</v>
      </c>
      <c r="Q41" s="29">
        <v>28534</v>
      </c>
      <c r="R41" s="30">
        <v>0</v>
      </c>
      <c r="S41" s="29">
        <v>31319</v>
      </c>
      <c r="T41" s="30">
        <v>0</v>
      </c>
      <c r="U41" s="29">
        <v>33060</v>
      </c>
      <c r="V41" s="30">
        <v>0</v>
      </c>
      <c r="W41" s="29">
        <v>34428</v>
      </c>
      <c r="X41" s="30">
        <v>0</v>
      </c>
      <c r="Y41" s="29">
        <v>36266</v>
      </c>
      <c r="Z41" s="30">
        <v>0</v>
      </c>
      <c r="AA41" s="29">
        <v>37829</v>
      </c>
      <c r="AB41" s="30">
        <v>0</v>
      </c>
      <c r="AC41" s="29">
        <v>39785</v>
      </c>
      <c r="AD41" s="30">
        <v>0</v>
      </c>
      <c r="AE41" s="29">
        <v>40858</v>
      </c>
      <c r="AF41" s="30">
        <v>0</v>
      </c>
      <c r="AG41" s="29">
        <v>40993</v>
      </c>
      <c r="AH41" s="30">
        <v>0</v>
      </c>
      <c r="AI41" s="29">
        <v>39429</v>
      </c>
      <c r="AJ41" s="30">
        <v>0</v>
      </c>
      <c r="AK41" s="29">
        <v>38265</v>
      </c>
      <c r="AL41" s="30">
        <v>0</v>
      </c>
      <c r="AM41" s="29">
        <v>37137</v>
      </c>
      <c r="AN41" s="30">
        <v>0</v>
      </c>
      <c r="AO41" s="29">
        <v>36296</v>
      </c>
      <c r="AP41" s="30">
        <v>0</v>
      </c>
      <c r="AQ41" s="29">
        <v>35614</v>
      </c>
      <c r="AR41" s="30">
        <v>0</v>
      </c>
      <c r="AS41" s="29">
        <v>36155</v>
      </c>
      <c r="AT41" s="30">
        <v>0</v>
      </c>
      <c r="AU41" s="29">
        <v>37036</v>
      </c>
      <c r="AV41" s="30">
        <v>0</v>
      </c>
      <c r="AW41" s="29">
        <v>38963</v>
      </c>
      <c r="AX41" s="30">
        <v>0</v>
      </c>
      <c r="AY41" s="29">
        <v>40481</v>
      </c>
    </row>
    <row r="42" spans="2:51" s="43" customFormat="1" ht="12.95" customHeight="1">
      <c r="B42" s="6"/>
      <c r="C42" s="32" t="s">
        <v>247</v>
      </c>
      <c r="D42" s="20"/>
      <c r="E42" s="29">
        <v>19888</v>
      </c>
      <c r="F42" s="30">
        <v>0</v>
      </c>
      <c r="G42" s="29">
        <v>20777</v>
      </c>
      <c r="H42" s="30">
        <v>0</v>
      </c>
      <c r="I42" s="29">
        <v>22114</v>
      </c>
      <c r="J42" s="30">
        <v>0</v>
      </c>
      <c r="K42" s="29">
        <v>23145</v>
      </c>
      <c r="L42" s="30">
        <v>0</v>
      </c>
      <c r="M42" s="29">
        <v>23010</v>
      </c>
      <c r="N42" s="30">
        <v>0</v>
      </c>
      <c r="O42" s="29">
        <v>25504</v>
      </c>
      <c r="P42" s="30">
        <v>0</v>
      </c>
      <c r="Q42" s="29">
        <v>29917</v>
      </c>
      <c r="R42" s="30">
        <v>0</v>
      </c>
      <c r="S42" s="29">
        <v>31854</v>
      </c>
      <c r="T42" s="30">
        <v>0</v>
      </c>
      <c r="U42" s="29">
        <v>32881</v>
      </c>
      <c r="V42" s="30">
        <v>0</v>
      </c>
      <c r="W42" s="29">
        <v>35270</v>
      </c>
      <c r="X42" s="30">
        <v>0</v>
      </c>
      <c r="Y42" s="29">
        <v>37464</v>
      </c>
      <c r="Z42" s="30">
        <v>0</v>
      </c>
      <c r="AA42" s="29">
        <v>41628</v>
      </c>
      <c r="AB42" s="30">
        <v>0</v>
      </c>
      <c r="AC42" s="29">
        <v>48119</v>
      </c>
      <c r="AD42" s="30">
        <v>0</v>
      </c>
      <c r="AE42" s="29">
        <v>52085</v>
      </c>
      <c r="AF42" s="30">
        <v>0</v>
      </c>
      <c r="AG42" s="29">
        <v>55221</v>
      </c>
      <c r="AH42" s="30">
        <v>0</v>
      </c>
      <c r="AI42" s="29">
        <v>41281</v>
      </c>
      <c r="AJ42" s="30">
        <v>0</v>
      </c>
      <c r="AK42" s="29">
        <v>38835</v>
      </c>
      <c r="AL42" s="30">
        <v>0</v>
      </c>
      <c r="AM42" s="29">
        <v>39927</v>
      </c>
      <c r="AN42" s="30">
        <v>0</v>
      </c>
      <c r="AO42" s="29">
        <v>34378</v>
      </c>
      <c r="AP42" s="30">
        <v>0</v>
      </c>
      <c r="AQ42" s="29">
        <v>37584</v>
      </c>
      <c r="AR42" s="30">
        <v>0</v>
      </c>
      <c r="AS42" s="29">
        <v>37618</v>
      </c>
      <c r="AT42" s="30">
        <v>0</v>
      </c>
      <c r="AU42" s="29">
        <v>38662</v>
      </c>
      <c r="AV42" s="30">
        <v>0</v>
      </c>
      <c r="AW42" s="29">
        <v>40082</v>
      </c>
      <c r="AX42" s="30">
        <v>0</v>
      </c>
      <c r="AY42" s="29">
        <v>43795</v>
      </c>
    </row>
    <row r="43" spans="2:51" s="43" customFormat="1" ht="12.95" customHeight="1">
      <c r="B43" s="6"/>
      <c r="C43" s="32" t="s">
        <v>248</v>
      </c>
      <c r="D43" s="20"/>
      <c r="E43" s="29">
        <v>23659</v>
      </c>
      <c r="F43" s="30">
        <v>0</v>
      </c>
      <c r="G43" s="29">
        <v>25347</v>
      </c>
      <c r="H43" s="30">
        <v>0</v>
      </c>
      <c r="I43" s="29">
        <v>27284</v>
      </c>
      <c r="J43" s="30">
        <v>0</v>
      </c>
      <c r="K43" s="29">
        <v>29442</v>
      </c>
      <c r="L43" s="30">
        <v>0</v>
      </c>
      <c r="M43" s="29">
        <v>32202</v>
      </c>
      <c r="N43" s="30">
        <v>0</v>
      </c>
      <c r="O43" s="29">
        <v>36668</v>
      </c>
      <c r="P43" s="30">
        <v>0</v>
      </c>
      <c r="Q43" s="29">
        <v>39917</v>
      </c>
      <c r="R43" s="30">
        <v>0</v>
      </c>
      <c r="S43" s="29">
        <v>45952</v>
      </c>
      <c r="T43" s="30">
        <v>0</v>
      </c>
      <c r="U43" s="29">
        <v>52103</v>
      </c>
      <c r="V43" s="30">
        <v>0</v>
      </c>
      <c r="W43" s="29">
        <v>59582</v>
      </c>
      <c r="X43" s="30">
        <v>0</v>
      </c>
      <c r="Y43" s="29">
        <v>68645</v>
      </c>
      <c r="Z43" s="30">
        <v>0</v>
      </c>
      <c r="AA43" s="29">
        <v>78271</v>
      </c>
      <c r="AB43" s="30">
        <v>0</v>
      </c>
      <c r="AC43" s="29">
        <v>91069</v>
      </c>
      <c r="AD43" s="30">
        <v>0</v>
      </c>
      <c r="AE43" s="29">
        <v>97249</v>
      </c>
      <c r="AF43" s="30">
        <v>0</v>
      </c>
      <c r="AG43" s="29">
        <v>95227</v>
      </c>
      <c r="AH43" s="30">
        <v>0</v>
      </c>
      <c r="AI43" s="29">
        <v>107047</v>
      </c>
      <c r="AJ43" s="30">
        <v>0</v>
      </c>
      <c r="AK43" s="29">
        <v>113851</v>
      </c>
      <c r="AL43" s="30">
        <v>0</v>
      </c>
      <c r="AM43" s="29">
        <v>116042</v>
      </c>
      <c r="AN43" s="30">
        <v>0</v>
      </c>
      <c r="AO43" s="29">
        <v>118991</v>
      </c>
      <c r="AP43" s="30">
        <v>0</v>
      </c>
      <c r="AQ43" s="29">
        <v>117912</v>
      </c>
      <c r="AR43" s="30">
        <v>0</v>
      </c>
      <c r="AS43" s="29">
        <v>116321</v>
      </c>
      <c r="AT43" s="30">
        <v>0</v>
      </c>
      <c r="AU43" s="29">
        <v>118959</v>
      </c>
      <c r="AV43" s="30">
        <v>0</v>
      </c>
      <c r="AW43" s="29">
        <v>121624</v>
      </c>
      <c r="AX43" s="30">
        <v>0</v>
      </c>
      <c r="AY43" s="29">
        <v>125794</v>
      </c>
    </row>
    <row r="44" spans="2:51" s="43" customFormat="1" ht="12.95" customHeight="1">
      <c r="B44" s="6"/>
      <c r="C44" s="32" t="s">
        <v>249</v>
      </c>
      <c r="D44" s="20"/>
      <c r="E44" s="29">
        <v>24180</v>
      </c>
      <c r="F44" s="30">
        <v>0</v>
      </c>
      <c r="G44" s="29">
        <v>26170</v>
      </c>
      <c r="H44" s="30">
        <v>0</v>
      </c>
      <c r="I44" s="29">
        <v>28271</v>
      </c>
      <c r="J44" s="30">
        <v>0</v>
      </c>
      <c r="K44" s="29">
        <v>30966</v>
      </c>
      <c r="L44" s="30">
        <v>0</v>
      </c>
      <c r="M44" s="29">
        <v>33853</v>
      </c>
      <c r="N44" s="30">
        <v>0</v>
      </c>
      <c r="O44" s="29">
        <v>37611</v>
      </c>
      <c r="P44" s="30">
        <v>0</v>
      </c>
      <c r="Q44" s="29">
        <v>41734</v>
      </c>
      <c r="R44" s="30">
        <v>0</v>
      </c>
      <c r="S44" s="29">
        <v>44634</v>
      </c>
      <c r="T44" s="30">
        <v>0</v>
      </c>
      <c r="U44" s="29">
        <v>48532</v>
      </c>
      <c r="V44" s="30">
        <v>0</v>
      </c>
      <c r="W44" s="29">
        <v>51249</v>
      </c>
      <c r="X44" s="30">
        <v>0</v>
      </c>
      <c r="Y44" s="29">
        <v>56438</v>
      </c>
      <c r="Z44" s="30">
        <v>0</v>
      </c>
      <c r="AA44" s="29">
        <v>64263</v>
      </c>
      <c r="AB44" s="30">
        <v>0</v>
      </c>
      <c r="AC44" s="29">
        <v>71833</v>
      </c>
      <c r="AD44" s="30">
        <v>0</v>
      </c>
      <c r="AE44" s="29">
        <v>77221</v>
      </c>
      <c r="AF44" s="30">
        <v>0</v>
      </c>
      <c r="AG44" s="29">
        <v>75906</v>
      </c>
      <c r="AH44" s="30">
        <v>0</v>
      </c>
      <c r="AI44" s="29">
        <v>74092</v>
      </c>
      <c r="AJ44" s="30">
        <v>0</v>
      </c>
      <c r="AK44" s="29">
        <v>76249</v>
      </c>
      <c r="AL44" s="30">
        <v>0</v>
      </c>
      <c r="AM44" s="29">
        <v>73195</v>
      </c>
      <c r="AN44" s="30">
        <v>0</v>
      </c>
      <c r="AO44" s="29">
        <v>73391</v>
      </c>
      <c r="AP44" s="30">
        <v>0</v>
      </c>
      <c r="AQ44" s="29">
        <v>77241</v>
      </c>
      <c r="AR44" s="30">
        <v>0</v>
      </c>
      <c r="AS44" s="29">
        <v>83770</v>
      </c>
      <c r="AT44" s="30">
        <v>0</v>
      </c>
      <c r="AU44" s="29">
        <v>86758</v>
      </c>
      <c r="AV44" s="30">
        <v>0</v>
      </c>
      <c r="AW44" s="29">
        <v>92162</v>
      </c>
      <c r="AX44" s="30">
        <v>0</v>
      </c>
      <c r="AY44" s="29">
        <v>97524</v>
      </c>
    </row>
    <row r="45" spans="2:51" s="43" customFormat="1" ht="12.75" customHeight="1">
      <c r="B45" s="6"/>
      <c r="C45" s="32" t="s">
        <v>250</v>
      </c>
      <c r="D45" s="20"/>
      <c r="E45" s="29">
        <v>70527</v>
      </c>
      <c r="F45" s="30">
        <v>0</v>
      </c>
      <c r="G45" s="29">
        <v>74908</v>
      </c>
      <c r="H45" s="30">
        <v>0</v>
      </c>
      <c r="I45" s="29">
        <v>77948</v>
      </c>
      <c r="J45" s="30">
        <v>0</v>
      </c>
      <c r="K45" s="29">
        <v>82426</v>
      </c>
      <c r="L45" s="30">
        <v>0</v>
      </c>
      <c r="M45" s="29">
        <v>87626</v>
      </c>
      <c r="N45" s="30">
        <v>0</v>
      </c>
      <c r="O45" s="29">
        <v>93974</v>
      </c>
      <c r="P45" s="30">
        <v>0</v>
      </c>
      <c r="Q45" s="29">
        <v>100387</v>
      </c>
      <c r="R45" s="30">
        <v>0</v>
      </c>
      <c r="S45" s="29">
        <v>107048</v>
      </c>
      <c r="T45" s="30">
        <v>0</v>
      </c>
      <c r="U45" s="29">
        <v>115868</v>
      </c>
      <c r="V45" s="30">
        <v>0</v>
      </c>
      <c r="W45" s="29">
        <v>124758</v>
      </c>
      <c r="X45" s="30">
        <v>0</v>
      </c>
      <c r="Y45" s="29">
        <v>134082</v>
      </c>
      <c r="Z45" s="30">
        <v>0</v>
      </c>
      <c r="AA45" s="29">
        <v>144653</v>
      </c>
      <c r="AB45" s="30">
        <v>0</v>
      </c>
      <c r="AC45" s="29">
        <v>157201</v>
      </c>
      <c r="AD45" s="30">
        <v>0</v>
      </c>
      <c r="AE45" s="29">
        <v>172392</v>
      </c>
      <c r="AF45" s="30">
        <v>0</v>
      </c>
      <c r="AG45" s="29">
        <v>181994</v>
      </c>
      <c r="AH45" s="30">
        <v>0</v>
      </c>
      <c r="AI45" s="29">
        <v>183532</v>
      </c>
      <c r="AJ45" s="30">
        <v>0</v>
      </c>
      <c r="AK45" s="29">
        <v>183373</v>
      </c>
      <c r="AL45" s="30">
        <v>0</v>
      </c>
      <c r="AM45" s="29">
        <v>175862</v>
      </c>
      <c r="AN45" s="30">
        <v>0</v>
      </c>
      <c r="AO45" s="29">
        <v>176251</v>
      </c>
      <c r="AP45" s="30">
        <v>0</v>
      </c>
      <c r="AQ45" s="29">
        <v>175720</v>
      </c>
      <c r="AR45" s="30">
        <v>0</v>
      </c>
      <c r="AS45" s="29">
        <v>180915</v>
      </c>
      <c r="AT45" s="30">
        <v>0</v>
      </c>
      <c r="AU45" s="29">
        <v>185490</v>
      </c>
      <c r="AV45" s="30">
        <v>0</v>
      </c>
      <c r="AW45" s="29">
        <v>189490</v>
      </c>
      <c r="AX45" s="30">
        <v>0</v>
      </c>
      <c r="AY45" s="29">
        <v>195408</v>
      </c>
    </row>
    <row r="46" spans="2:51" s="43" customFormat="1" ht="12.75" customHeight="1">
      <c r="B46" s="6"/>
      <c r="C46" s="32" t="s">
        <v>251</v>
      </c>
      <c r="D46" s="20"/>
      <c r="E46" s="29">
        <v>17817</v>
      </c>
      <c r="F46" s="30">
        <v>0</v>
      </c>
      <c r="G46" s="29">
        <v>18674</v>
      </c>
      <c r="H46" s="30">
        <v>0</v>
      </c>
      <c r="I46" s="29">
        <v>19372</v>
      </c>
      <c r="J46" s="30">
        <v>0</v>
      </c>
      <c r="K46" s="29">
        <v>20710</v>
      </c>
      <c r="L46" s="30">
        <v>0</v>
      </c>
      <c r="M46" s="29">
        <v>22124</v>
      </c>
      <c r="N46" s="30">
        <v>0</v>
      </c>
      <c r="O46" s="29">
        <v>23545</v>
      </c>
      <c r="P46" s="30">
        <v>0</v>
      </c>
      <c r="Q46" s="29">
        <v>25300</v>
      </c>
      <c r="R46" s="30">
        <v>0</v>
      </c>
      <c r="S46" s="29">
        <v>27112</v>
      </c>
      <c r="T46" s="30">
        <v>0</v>
      </c>
      <c r="U46" s="29">
        <v>28969</v>
      </c>
      <c r="V46" s="30">
        <v>0</v>
      </c>
      <c r="W46" s="29">
        <v>31114</v>
      </c>
      <c r="X46" s="30">
        <v>0</v>
      </c>
      <c r="Y46" s="29">
        <v>34152</v>
      </c>
      <c r="Z46" s="30">
        <v>0</v>
      </c>
      <c r="AA46" s="29">
        <v>36441</v>
      </c>
      <c r="AB46" s="30">
        <v>0</v>
      </c>
      <c r="AC46" s="29">
        <v>39095</v>
      </c>
      <c r="AD46" s="30">
        <v>0</v>
      </c>
      <c r="AE46" s="29">
        <v>42412</v>
      </c>
      <c r="AF46" s="30">
        <v>0</v>
      </c>
      <c r="AG46" s="29">
        <v>43714</v>
      </c>
      <c r="AH46" s="30">
        <v>0</v>
      </c>
      <c r="AI46" s="29">
        <v>45326</v>
      </c>
      <c r="AJ46" s="30">
        <v>0</v>
      </c>
      <c r="AK46" s="29">
        <v>46146</v>
      </c>
      <c r="AL46" s="30">
        <v>0</v>
      </c>
      <c r="AM46" s="29">
        <v>45260</v>
      </c>
      <c r="AN46" s="30">
        <v>0</v>
      </c>
      <c r="AO46" s="29">
        <v>44678</v>
      </c>
      <c r="AP46" s="30">
        <v>0</v>
      </c>
      <c r="AQ46" s="29">
        <v>45222</v>
      </c>
      <c r="AR46" s="30">
        <v>0</v>
      </c>
      <c r="AS46" s="29">
        <v>48540</v>
      </c>
      <c r="AT46" s="30">
        <v>0</v>
      </c>
      <c r="AU46" s="29">
        <v>49811</v>
      </c>
      <c r="AV46" s="30">
        <v>0</v>
      </c>
      <c r="AW46" s="29">
        <v>51780</v>
      </c>
      <c r="AX46" s="30">
        <v>0</v>
      </c>
      <c r="AY46" s="29">
        <v>52269</v>
      </c>
    </row>
    <row r="47" spans="2:51" s="35" customFormat="1" ht="15" customHeight="1">
      <c r="B47" s="6"/>
      <c r="C47" s="28" t="s">
        <v>252</v>
      </c>
      <c r="D47" s="39"/>
      <c r="E47" s="29">
        <v>34150</v>
      </c>
      <c r="F47" s="30">
        <v>0</v>
      </c>
      <c r="G47" s="29">
        <v>37306</v>
      </c>
      <c r="H47" s="30">
        <v>0</v>
      </c>
      <c r="I47" s="29">
        <v>41769</v>
      </c>
      <c r="J47" s="30">
        <v>0</v>
      </c>
      <c r="K47" s="29">
        <v>48216</v>
      </c>
      <c r="L47" s="30">
        <v>0</v>
      </c>
      <c r="M47" s="29">
        <v>54289</v>
      </c>
      <c r="N47" s="30">
        <v>0</v>
      </c>
      <c r="O47" s="29">
        <v>58863</v>
      </c>
      <c r="P47" s="30">
        <v>0</v>
      </c>
      <c r="Q47" s="29">
        <v>61875</v>
      </c>
      <c r="R47" s="30">
        <v>0</v>
      </c>
      <c r="S47" s="29">
        <v>66289</v>
      </c>
      <c r="T47" s="30">
        <v>0</v>
      </c>
      <c r="U47" s="29">
        <v>74383</v>
      </c>
      <c r="V47" s="30">
        <v>0</v>
      </c>
      <c r="W47" s="29">
        <v>84062</v>
      </c>
      <c r="X47" s="30">
        <v>0</v>
      </c>
      <c r="Y47" s="29">
        <v>94947</v>
      </c>
      <c r="Z47" s="30">
        <v>0</v>
      </c>
      <c r="AA47" s="29">
        <v>106566</v>
      </c>
      <c r="AB47" s="30">
        <v>0</v>
      </c>
      <c r="AC47" s="29">
        <v>106366</v>
      </c>
      <c r="AD47" s="30">
        <v>0</v>
      </c>
      <c r="AE47" s="29">
        <v>86989</v>
      </c>
      <c r="AF47" s="30">
        <v>0</v>
      </c>
      <c r="AG47" s="29">
        <v>67278</v>
      </c>
      <c r="AH47" s="30">
        <v>0</v>
      </c>
      <c r="AI47" s="29">
        <v>87230</v>
      </c>
      <c r="AJ47" s="30">
        <v>0</v>
      </c>
      <c r="AK47" s="29">
        <v>83524</v>
      </c>
      <c r="AL47" s="30">
        <v>0</v>
      </c>
      <c r="AM47" s="29">
        <v>82760</v>
      </c>
      <c r="AN47" s="30">
        <v>0</v>
      </c>
      <c r="AO47" s="29">
        <v>87900</v>
      </c>
      <c r="AP47" s="30">
        <v>0</v>
      </c>
      <c r="AQ47" s="29">
        <v>92209</v>
      </c>
      <c r="AR47" s="30">
        <v>0</v>
      </c>
      <c r="AS47" s="29">
        <v>99121</v>
      </c>
      <c r="AT47" s="30">
        <v>0</v>
      </c>
      <c r="AU47" s="29">
        <v>103152</v>
      </c>
      <c r="AV47" s="30">
        <v>0</v>
      </c>
      <c r="AW47" s="29">
        <v>108687</v>
      </c>
      <c r="AX47" s="30">
        <v>0</v>
      </c>
      <c r="AY47" s="29">
        <v>114225</v>
      </c>
    </row>
    <row r="48" spans="2:51" s="43" customFormat="1" ht="15.95" customHeight="1">
      <c r="B48" s="6"/>
      <c r="C48" s="24" t="s">
        <v>238</v>
      </c>
      <c r="D48" s="37"/>
      <c r="E48" s="29">
        <v>460588</v>
      </c>
      <c r="F48" s="30">
        <v>0</v>
      </c>
      <c r="G48" s="29">
        <v>489203</v>
      </c>
      <c r="H48" s="30">
        <v>0</v>
      </c>
      <c r="I48" s="29">
        <v>519268</v>
      </c>
      <c r="J48" s="30">
        <v>0</v>
      </c>
      <c r="K48" s="29">
        <v>555993</v>
      </c>
      <c r="L48" s="30">
        <v>0</v>
      </c>
      <c r="M48" s="29">
        <v>595723</v>
      </c>
      <c r="N48" s="30">
        <v>0</v>
      </c>
      <c r="O48" s="29">
        <v>647851</v>
      </c>
      <c r="P48" s="30">
        <v>0</v>
      </c>
      <c r="Q48" s="29">
        <v>700993</v>
      </c>
      <c r="R48" s="30">
        <v>0</v>
      </c>
      <c r="S48" s="29">
        <v>749552</v>
      </c>
      <c r="T48" s="30">
        <v>0</v>
      </c>
      <c r="U48" s="29">
        <v>802266</v>
      </c>
      <c r="V48" s="30">
        <v>0</v>
      </c>
      <c r="W48" s="29">
        <v>859437</v>
      </c>
      <c r="X48" s="30">
        <v>0</v>
      </c>
      <c r="Y48" s="29">
        <v>927357</v>
      </c>
      <c r="Z48" s="30">
        <v>0</v>
      </c>
      <c r="AA48" s="29">
        <v>1003823</v>
      </c>
      <c r="AB48" s="30">
        <v>0</v>
      </c>
      <c r="AC48" s="29">
        <v>1075539</v>
      </c>
      <c r="AD48" s="30">
        <v>0</v>
      </c>
      <c r="AE48" s="29">
        <v>1109541</v>
      </c>
      <c r="AF48" s="30">
        <v>0</v>
      </c>
      <c r="AG48" s="29">
        <v>1069323</v>
      </c>
      <c r="AH48" s="30">
        <v>0</v>
      </c>
      <c r="AI48" s="29">
        <v>1072709</v>
      </c>
      <c r="AJ48" s="30">
        <v>0</v>
      </c>
      <c r="AK48" s="29">
        <v>1063763</v>
      </c>
      <c r="AL48" s="30">
        <v>0</v>
      </c>
      <c r="AM48" s="29">
        <v>1031099</v>
      </c>
      <c r="AN48" s="30">
        <v>0</v>
      </c>
      <c r="AO48" s="29">
        <v>1020348</v>
      </c>
      <c r="AP48" s="30">
        <v>0</v>
      </c>
      <c r="AQ48" s="29">
        <v>1032158</v>
      </c>
      <c r="AR48" s="30">
        <v>0</v>
      </c>
      <c r="AS48" s="29">
        <v>1077590</v>
      </c>
      <c r="AT48" s="30">
        <v>0</v>
      </c>
      <c r="AU48" s="29">
        <v>1113840</v>
      </c>
      <c r="AV48" s="30">
        <v>0</v>
      </c>
      <c r="AW48" s="29">
        <v>1161878</v>
      </c>
      <c r="AX48" s="30">
        <v>0</v>
      </c>
      <c r="AY48" s="29">
        <v>1202193</v>
      </c>
    </row>
    <row r="49" spans="1:51" s="35" customFormat="1" ht="4.9000000000000004" customHeight="1">
      <c r="B49" s="6"/>
      <c r="C49" s="44"/>
      <c r="D49" s="37"/>
      <c r="E49" s="38"/>
      <c r="F49" s="38"/>
      <c r="G49" s="45"/>
      <c r="H49" s="38"/>
      <c r="I49" s="45"/>
      <c r="J49" s="38"/>
      <c r="K49" s="45"/>
      <c r="L49" s="38"/>
      <c r="M49" s="45"/>
      <c r="N49" s="38"/>
      <c r="O49" s="45"/>
      <c r="P49" s="38"/>
      <c r="Q49" s="45"/>
      <c r="R49" s="38"/>
      <c r="S49" s="45"/>
      <c r="T49" s="38"/>
      <c r="U49" s="45"/>
      <c r="V49" s="38"/>
      <c r="W49" s="45"/>
      <c r="X49" s="38"/>
      <c r="Y49" s="45"/>
      <c r="Z49" s="38"/>
      <c r="AA49" s="45"/>
      <c r="AB49" s="38"/>
      <c r="AC49" s="45"/>
      <c r="AD49" s="38"/>
      <c r="AE49" s="45"/>
      <c r="AF49" s="38"/>
      <c r="AG49" s="45"/>
      <c r="AH49" s="38"/>
      <c r="AI49" s="45"/>
      <c r="AJ49" s="38"/>
      <c r="AK49" s="45"/>
      <c r="AL49" s="38"/>
      <c r="AM49" s="45"/>
      <c r="AN49" s="38"/>
      <c r="AO49" s="45"/>
      <c r="AP49" s="38"/>
      <c r="AQ49" s="45"/>
      <c r="AR49" s="38"/>
      <c r="AS49" s="45"/>
      <c r="AT49" s="38"/>
      <c r="AU49" s="45"/>
      <c r="AV49" s="38"/>
      <c r="AW49" s="46"/>
      <c r="AX49" s="46"/>
      <c r="AY49" s="46"/>
    </row>
    <row r="50" spans="1:51" s="39" customFormat="1" ht="15" customHeight="1">
      <c r="A50" s="35"/>
      <c r="B50" s="6"/>
      <c r="C50" s="24" t="s">
        <v>253</v>
      </c>
      <c r="D50" s="20"/>
      <c r="E50" s="25"/>
      <c r="F50" s="25"/>
      <c r="G50" s="25"/>
      <c r="H50" s="25"/>
      <c r="I50" s="25"/>
      <c r="J50" s="25"/>
      <c r="K50" s="25"/>
      <c r="L50" s="25"/>
      <c r="M50" s="25"/>
      <c r="N50" s="25"/>
      <c r="O50" s="25"/>
      <c r="P50" s="25"/>
      <c r="Q50" s="25"/>
      <c r="R50" s="25"/>
      <c r="S50" s="25"/>
      <c r="T50" s="25"/>
      <c r="U50" s="25"/>
      <c r="V50" s="25"/>
      <c r="W50" s="25"/>
      <c r="X50" s="25"/>
      <c r="Y50" s="25"/>
      <c r="Z50" s="25"/>
      <c r="AA50" s="25"/>
      <c r="AB50" s="25"/>
      <c r="AC50" s="25"/>
      <c r="AD50" s="25"/>
      <c r="AE50" s="25"/>
      <c r="AF50" s="25"/>
      <c r="AG50" s="25"/>
      <c r="AH50" s="25"/>
      <c r="AI50" s="25"/>
      <c r="AJ50" s="25"/>
      <c r="AK50" s="25"/>
      <c r="AL50" s="25"/>
      <c r="AM50" s="25"/>
      <c r="AN50" s="25"/>
      <c r="AO50" s="25"/>
      <c r="AP50" s="25"/>
      <c r="AQ50" s="25"/>
      <c r="AR50" s="25"/>
      <c r="AS50" s="25"/>
      <c r="AT50" s="25"/>
      <c r="AU50" s="25"/>
      <c r="AV50" s="25"/>
      <c r="AW50" s="25"/>
      <c r="AX50" s="25"/>
      <c r="AY50" s="25"/>
    </row>
    <row r="51" spans="1:51" s="31" customFormat="1" ht="14.45" customHeight="1">
      <c r="A51" s="43"/>
      <c r="B51" s="6"/>
      <c r="C51" s="28" t="s">
        <v>254</v>
      </c>
      <c r="D51" s="20"/>
      <c r="E51" s="29">
        <v>219818</v>
      </c>
      <c r="F51" s="30">
        <v>0</v>
      </c>
      <c r="G51" s="29">
        <v>232076</v>
      </c>
      <c r="H51" s="30">
        <v>0</v>
      </c>
      <c r="I51" s="29">
        <v>251716</v>
      </c>
      <c r="J51" s="30">
        <v>0</v>
      </c>
      <c r="K51" s="29">
        <v>270202</v>
      </c>
      <c r="L51" s="30">
        <v>0</v>
      </c>
      <c r="M51" s="29">
        <v>290390</v>
      </c>
      <c r="N51" s="30">
        <v>0</v>
      </c>
      <c r="O51" s="29">
        <v>316224</v>
      </c>
      <c r="P51" s="30">
        <v>0</v>
      </c>
      <c r="Q51" s="29">
        <v>336894</v>
      </c>
      <c r="R51" s="30">
        <v>0</v>
      </c>
      <c r="S51" s="29">
        <v>358651</v>
      </c>
      <c r="T51" s="30">
        <v>0</v>
      </c>
      <c r="U51" s="29">
        <v>379836</v>
      </c>
      <c r="V51" s="30">
        <v>0</v>
      </c>
      <c r="W51" s="29">
        <v>405363</v>
      </c>
      <c r="X51" s="30">
        <v>0</v>
      </c>
      <c r="Y51" s="29">
        <v>435033</v>
      </c>
      <c r="Z51" s="30">
        <v>0</v>
      </c>
      <c r="AA51" s="29">
        <v>471451</v>
      </c>
      <c r="AB51" s="30">
        <v>0</v>
      </c>
      <c r="AC51" s="29">
        <v>508424</v>
      </c>
      <c r="AD51" s="30">
        <v>0</v>
      </c>
      <c r="AE51" s="29">
        <v>544126</v>
      </c>
      <c r="AF51" s="30">
        <v>0</v>
      </c>
      <c r="AG51" s="29">
        <v>530045</v>
      </c>
      <c r="AH51" s="30">
        <v>0</v>
      </c>
      <c r="AI51" s="29">
        <v>526813</v>
      </c>
      <c r="AJ51" s="30">
        <v>0</v>
      </c>
      <c r="AK51" s="29">
        <v>513328</v>
      </c>
      <c r="AL51" s="30">
        <v>0</v>
      </c>
      <c r="AM51" s="29">
        <v>481400</v>
      </c>
      <c r="AN51" s="30">
        <v>0</v>
      </c>
      <c r="AO51" s="29">
        <v>467521</v>
      </c>
      <c r="AP51" s="30">
        <v>0</v>
      </c>
      <c r="AQ51" s="29">
        <v>473531</v>
      </c>
      <c r="AR51" s="30">
        <v>0</v>
      </c>
      <c r="AS51" s="29">
        <v>492892</v>
      </c>
      <c r="AT51" s="30">
        <v>0</v>
      </c>
      <c r="AU51" s="29">
        <v>503724</v>
      </c>
      <c r="AV51" s="30">
        <v>0</v>
      </c>
      <c r="AW51" s="29">
        <v>523441</v>
      </c>
      <c r="AX51" s="30">
        <v>0</v>
      </c>
      <c r="AY51" s="29">
        <v>544579</v>
      </c>
    </row>
    <row r="52" spans="1:51" s="31" customFormat="1" ht="12.95" customHeight="1">
      <c r="A52" s="43"/>
      <c r="B52" s="6"/>
      <c r="C52" s="28" t="s">
        <v>255</v>
      </c>
      <c r="D52" s="20"/>
      <c r="E52" s="29">
        <v>203580</v>
      </c>
      <c r="F52" s="30">
        <v>0</v>
      </c>
      <c r="G52" s="29">
        <v>216949</v>
      </c>
      <c r="H52" s="30">
        <v>0</v>
      </c>
      <c r="I52" s="29">
        <v>222978</v>
      </c>
      <c r="J52" s="30">
        <v>0</v>
      </c>
      <c r="K52" s="29">
        <v>235239</v>
      </c>
      <c r="L52" s="30">
        <v>0</v>
      </c>
      <c r="M52" s="29">
        <v>249358</v>
      </c>
      <c r="N52" s="30">
        <v>0</v>
      </c>
      <c r="O52" s="29">
        <v>270551</v>
      </c>
      <c r="P52" s="30">
        <v>0</v>
      </c>
      <c r="Q52" s="29">
        <v>299405</v>
      </c>
      <c r="R52" s="30">
        <v>0</v>
      </c>
      <c r="S52" s="29">
        <v>322043</v>
      </c>
      <c r="T52" s="30">
        <v>0</v>
      </c>
      <c r="U52" s="29">
        <v>345987</v>
      </c>
      <c r="V52" s="30">
        <v>0</v>
      </c>
      <c r="W52" s="29">
        <v>367303</v>
      </c>
      <c r="X52" s="30">
        <v>0</v>
      </c>
      <c r="Y52" s="29">
        <v>394060</v>
      </c>
      <c r="Z52" s="30">
        <v>0</v>
      </c>
      <c r="AA52" s="29">
        <v>424354</v>
      </c>
      <c r="AB52" s="30">
        <v>0</v>
      </c>
      <c r="AC52" s="29">
        <v>460653</v>
      </c>
      <c r="AD52" s="30">
        <v>0</v>
      </c>
      <c r="AE52" s="29">
        <v>477690</v>
      </c>
      <c r="AF52" s="30">
        <v>0</v>
      </c>
      <c r="AG52" s="29">
        <v>470518</v>
      </c>
      <c r="AH52" s="30">
        <v>0</v>
      </c>
      <c r="AI52" s="29">
        <v>456595</v>
      </c>
      <c r="AJ52" s="30">
        <v>0</v>
      </c>
      <c r="AK52" s="29">
        <v>464303</v>
      </c>
      <c r="AL52" s="30">
        <v>0</v>
      </c>
      <c r="AM52" s="29">
        <v>458507</v>
      </c>
      <c r="AN52" s="30">
        <v>0</v>
      </c>
      <c r="AO52" s="29">
        <v>454984</v>
      </c>
      <c r="AP52" s="30">
        <v>0</v>
      </c>
      <c r="AQ52" s="29">
        <v>455379</v>
      </c>
      <c r="AR52" s="30">
        <v>0</v>
      </c>
      <c r="AS52" s="29">
        <v>472607</v>
      </c>
      <c r="AT52" s="30">
        <v>0</v>
      </c>
      <c r="AU52" s="29">
        <v>495819</v>
      </c>
      <c r="AV52" s="30">
        <v>0</v>
      </c>
      <c r="AW52" s="29">
        <v>518659</v>
      </c>
      <c r="AX52" s="30">
        <v>0</v>
      </c>
      <c r="AY52" s="29">
        <v>531844</v>
      </c>
    </row>
    <row r="53" spans="1:51" s="31" customFormat="1" ht="12.95" customHeight="1">
      <c r="A53" s="43"/>
      <c r="B53" s="6"/>
      <c r="C53" s="28" t="s">
        <v>256</v>
      </c>
      <c r="D53" s="20"/>
      <c r="E53" s="29">
        <v>37190</v>
      </c>
      <c r="F53" s="30">
        <v>0</v>
      </c>
      <c r="G53" s="29">
        <v>40178</v>
      </c>
      <c r="H53" s="30">
        <v>0</v>
      </c>
      <c r="I53" s="29">
        <v>44574</v>
      </c>
      <c r="J53" s="30">
        <v>0</v>
      </c>
      <c r="K53" s="29">
        <v>50552</v>
      </c>
      <c r="L53" s="30">
        <v>0</v>
      </c>
      <c r="M53" s="29">
        <v>55975</v>
      </c>
      <c r="N53" s="30">
        <v>0</v>
      </c>
      <c r="O53" s="29">
        <v>61076</v>
      </c>
      <c r="P53" s="30">
        <v>0</v>
      </c>
      <c r="Q53" s="29">
        <v>64694</v>
      </c>
      <c r="R53" s="30">
        <v>0</v>
      </c>
      <c r="S53" s="29">
        <v>68858</v>
      </c>
      <c r="T53" s="30">
        <v>0</v>
      </c>
      <c r="U53" s="29">
        <v>76443</v>
      </c>
      <c r="V53" s="30">
        <v>0</v>
      </c>
      <c r="W53" s="29">
        <v>86771</v>
      </c>
      <c r="X53" s="30">
        <v>0</v>
      </c>
      <c r="Y53" s="29">
        <v>98264</v>
      </c>
      <c r="Z53" s="30">
        <v>0</v>
      </c>
      <c r="AA53" s="29">
        <v>108018</v>
      </c>
      <c r="AB53" s="30">
        <v>0</v>
      </c>
      <c r="AC53" s="29">
        <v>106462</v>
      </c>
      <c r="AD53" s="30">
        <v>0</v>
      </c>
      <c r="AE53" s="29">
        <v>87725</v>
      </c>
      <c r="AF53" s="30">
        <v>0</v>
      </c>
      <c r="AG53" s="29">
        <v>68760</v>
      </c>
      <c r="AH53" s="30">
        <v>0</v>
      </c>
      <c r="AI53" s="29">
        <v>89301</v>
      </c>
      <c r="AJ53" s="30">
        <v>0</v>
      </c>
      <c r="AK53" s="29">
        <v>86132</v>
      </c>
      <c r="AL53" s="30">
        <v>0</v>
      </c>
      <c r="AM53" s="29">
        <v>91192</v>
      </c>
      <c r="AN53" s="30">
        <v>0</v>
      </c>
      <c r="AO53" s="29">
        <v>97843</v>
      </c>
      <c r="AP53" s="30">
        <v>0</v>
      </c>
      <c r="AQ53" s="29">
        <v>103248</v>
      </c>
      <c r="AR53" s="30">
        <v>0</v>
      </c>
      <c r="AS53" s="29">
        <v>112091</v>
      </c>
      <c r="AT53" s="30">
        <v>0</v>
      </c>
      <c r="AU53" s="29">
        <v>114297</v>
      </c>
      <c r="AV53" s="30">
        <v>0</v>
      </c>
      <c r="AW53" s="29">
        <v>119778</v>
      </c>
      <c r="AX53" s="30">
        <v>0</v>
      </c>
      <c r="AY53" s="29">
        <v>125770</v>
      </c>
    </row>
    <row r="54" spans="1:51" s="43" customFormat="1" ht="15.95" customHeight="1">
      <c r="B54" s="6"/>
      <c r="C54" s="24" t="s">
        <v>238</v>
      </c>
      <c r="D54" s="37"/>
      <c r="E54" s="29">
        <v>460588</v>
      </c>
      <c r="F54" s="30">
        <v>0</v>
      </c>
      <c r="G54" s="29">
        <v>489203</v>
      </c>
      <c r="H54" s="30">
        <v>0</v>
      </c>
      <c r="I54" s="29">
        <v>519268</v>
      </c>
      <c r="J54" s="30">
        <v>0</v>
      </c>
      <c r="K54" s="29">
        <v>555993</v>
      </c>
      <c r="L54" s="30">
        <v>0</v>
      </c>
      <c r="M54" s="29">
        <v>595723</v>
      </c>
      <c r="N54" s="30">
        <v>0</v>
      </c>
      <c r="O54" s="29">
        <v>647851</v>
      </c>
      <c r="P54" s="30">
        <v>0</v>
      </c>
      <c r="Q54" s="29">
        <v>700993</v>
      </c>
      <c r="R54" s="30">
        <v>0</v>
      </c>
      <c r="S54" s="29">
        <v>749552</v>
      </c>
      <c r="T54" s="30">
        <v>0</v>
      </c>
      <c r="U54" s="29">
        <v>802266</v>
      </c>
      <c r="V54" s="30">
        <v>0</v>
      </c>
      <c r="W54" s="29">
        <v>859437</v>
      </c>
      <c r="X54" s="30">
        <v>0</v>
      </c>
      <c r="Y54" s="29">
        <v>927357</v>
      </c>
      <c r="Z54" s="30">
        <v>0</v>
      </c>
      <c r="AA54" s="29">
        <v>1003823</v>
      </c>
      <c r="AB54" s="30">
        <v>0</v>
      </c>
      <c r="AC54" s="29">
        <v>1075539</v>
      </c>
      <c r="AD54" s="30">
        <v>0</v>
      </c>
      <c r="AE54" s="29">
        <v>1109541</v>
      </c>
      <c r="AF54" s="30">
        <v>0</v>
      </c>
      <c r="AG54" s="29">
        <v>1069323</v>
      </c>
      <c r="AH54" s="30">
        <v>0</v>
      </c>
      <c r="AI54" s="29">
        <v>1072709</v>
      </c>
      <c r="AJ54" s="30">
        <v>0</v>
      </c>
      <c r="AK54" s="29">
        <v>1063763</v>
      </c>
      <c r="AL54" s="30">
        <v>0</v>
      </c>
      <c r="AM54" s="29">
        <v>1031099</v>
      </c>
      <c r="AN54" s="30">
        <v>0</v>
      </c>
      <c r="AO54" s="29">
        <v>1020348</v>
      </c>
      <c r="AP54" s="30">
        <v>0</v>
      </c>
      <c r="AQ54" s="29">
        <v>1032158</v>
      </c>
      <c r="AR54" s="30">
        <v>0</v>
      </c>
      <c r="AS54" s="29">
        <v>1077590</v>
      </c>
      <c r="AT54" s="30">
        <v>0</v>
      </c>
      <c r="AU54" s="29">
        <v>1113840</v>
      </c>
      <c r="AV54" s="30">
        <v>0</v>
      </c>
      <c r="AW54" s="29">
        <v>1161878</v>
      </c>
      <c r="AX54" s="30">
        <v>0</v>
      </c>
      <c r="AY54" s="29">
        <v>1202193</v>
      </c>
    </row>
    <row r="55" spans="1:51" s="35" customFormat="1" ht="4.9000000000000004" customHeight="1">
      <c r="B55" s="6"/>
      <c r="C55" s="44"/>
      <c r="D55" s="37"/>
      <c r="E55" s="38"/>
      <c r="F55" s="38"/>
      <c r="G55" s="45"/>
      <c r="H55" s="38"/>
      <c r="I55" s="45"/>
      <c r="J55" s="38"/>
      <c r="K55" s="45"/>
      <c r="L55" s="38"/>
      <c r="M55" s="45"/>
      <c r="N55" s="38"/>
      <c r="O55" s="45"/>
      <c r="P55" s="38"/>
      <c r="Q55" s="45"/>
      <c r="R55" s="38"/>
      <c r="S55" s="45"/>
      <c r="T55" s="38"/>
      <c r="U55" s="45"/>
      <c r="V55" s="38"/>
      <c r="W55" s="45"/>
      <c r="X55" s="38"/>
      <c r="Y55" s="45"/>
      <c r="Z55" s="38"/>
      <c r="AA55" s="45"/>
      <c r="AB55" s="38"/>
      <c r="AC55" s="45"/>
      <c r="AD55" s="38"/>
      <c r="AE55" s="45"/>
      <c r="AF55" s="38"/>
      <c r="AG55" s="45"/>
      <c r="AH55" s="38"/>
      <c r="AI55" s="45"/>
      <c r="AJ55" s="38"/>
      <c r="AK55" s="45"/>
      <c r="AL55" s="38"/>
      <c r="AM55" s="45"/>
      <c r="AN55" s="38"/>
      <c r="AO55" s="45"/>
      <c r="AP55" s="38"/>
      <c r="AQ55" s="45"/>
      <c r="AR55" s="38"/>
      <c r="AS55" s="45"/>
      <c r="AT55" s="38"/>
      <c r="AU55" s="45"/>
      <c r="AV55" s="38"/>
      <c r="AW55" s="46"/>
      <c r="AX55" s="46"/>
      <c r="AY55" s="46"/>
    </row>
    <row r="56" spans="1:51" s="35" customFormat="1" ht="12.75" customHeight="1">
      <c r="B56" s="6"/>
      <c r="C56" s="24" t="s">
        <v>257</v>
      </c>
      <c r="D56" s="20"/>
      <c r="E56" s="41"/>
      <c r="F56" s="25"/>
      <c r="G56" s="41"/>
      <c r="H56" s="25"/>
      <c r="I56" s="41"/>
      <c r="J56" s="25"/>
      <c r="K56" s="41"/>
      <c r="L56" s="25"/>
      <c r="M56" s="41"/>
      <c r="N56" s="25"/>
      <c r="O56" s="41"/>
      <c r="P56" s="25"/>
      <c r="Q56" s="41"/>
      <c r="R56" s="25"/>
      <c r="S56" s="41"/>
      <c r="T56" s="25"/>
      <c r="U56" s="41"/>
      <c r="V56" s="25"/>
      <c r="W56" s="41"/>
      <c r="X56" s="25"/>
      <c r="Y56" s="41"/>
      <c r="Z56" s="25"/>
      <c r="AA56" s="41"/>
      <c r="AB56" s="25"/>
      <c r="AC56" s="41"/>
      <c r="AD56" s="25"/>
      <c r="AE56" s="41"/>
      <c r="AF56" s="25"/>
      <c r="AG56" s="41"/>
      <c r="AH56" s="25"/>
      <c r="AI56" s="41"/>
      <c r="AJ56" s="25"/>
      <c r="AK56" s="41"/>
      <c r="AL56" s="25"/>
      <c r="AM56" s="41"/>
      <c r="AN56" s="25"/>
      <c r="AO56" s="41"/>
      <c r="AP56" s="41"/>
      <c r="AQ56" s="41"/>
      <c r="AR56" s="41"/>
      <c r="AS56" s="41"/>
      <c r="AT56" s="41"/>
      <c r="AU56" s="46"/>
      <c r="AV56" s="46"/>
      <c r="AW56" s="46"/>
      <c r="AX56" s="46"/>
      <c r="AY56" s="46"/>
    </row>
    <row r="57" spans="1:51" s="47" customFormat="1" ht="12.95" customHeight="1">
      <c r="A57" s="43"/>
      <c r="B57" s="6"/>
      <c r="C57" s="28" t="s">
        <v>258</v>
      </c>
      <c r="D57" s="20"/>
      <c r="E57" s="29">
        <v>11596</v>
      </c>
      <c r="F57" s="30"/>
      <c r="G57" s="29">
        <v>12266</v>
      </c>
      <c r="H57" s="30"/>
      <c r="I57" s="29">
        <v>12966</v>
      </c>
      <c r="J57" s="30"/>
      <c r="K57" s="29">
        <v>13826</v>
      </c>
      <c r="L57" s="30"/>
      <c r="M57" s="29">
        <v>14757</v>
      </c>
      <c r="N57" s="30"/>
      <c r="O57" s="29">
        <v>15975</v>
      </c>
      <c r="P57" s="30"/>
      <c r="Q57" s="29">
        <v>17196</v>
      </c>
      <c r="R57" s="30"/>
      <c r="S57" s="29">
        <v>18095</v>
      </c>
      <c r="T57" s="30"/>
      <c r="U57" s="29">
        <v>19013</v>
      </c>
      <c r="V57" s="30"/>
      <c r="W57" s="29">
        <v>20053</v>
      </c>
      <c r="X57" s="30"/>
      <c r="Y57" s="29">
        <v>21239</v>
      </c>
      <c r="Z57" s="30"/>
      <c r="AA57" s="29">
        <v>22629</v>
      </c>
      <c r="AB57" s="30"/>
      <c r="AC57" s="29">
        <v>23776</v>
      </c>
      <c r="AD57" s="30"/>
      <c r="AE57" s="29">
        <v>24129</v>
      </c>
      <c r="AF57" s="30"/>
      <c r="AG57" s="29">
        <v>23062</v>
      </c>
      <c r="AH57" s="30"/>
      <c r="AI57" s="29">
        <v>23038</v>
      </c>
      <c r="AJ57" s="30"/>
      <c r="AK57" s="29">
        <v>22761</v>
      </c>
      <c r="AL57" s="30"/>
      <c r="AM57" s="29">
        <v>22048</v>
      </c>
      <c r="AN57" s="30"/>
      <c r="AO57" s="29">
        <v>21899</v>
      </c>
      <c r="AP57" s="30"/>
      <c r="AQ57" s="29">
        <v>22218</v>
      </c>
      <c r="AR57" s="30"/>
      <c r="AS57" s="29">
        <v>23219</v>
      </c>
      <c r="AT57" s="30"/>
      <c r="AU57" s="29">
        <v>23979</v>
      </c>
      <c r="AV57" s="30"/>
      <c r="AW57" s="29">
        <v>24969</v>
      </c>
      <c r="AX57" s="30"/>
      <c r="AY57" s="29">
        <v>25727</v>
      </c>
    </row>
    <row r="58" spans="1:51" s="5" customFormat="1">
      <c r="B58" s="6"/>
      <c r="C58" s="48"/>
      <c r="D58" s="6"/>
      <c r="E58" s="49"/>
      <c r="F58" s="49"/>
      <c r="G58" s="50"/>
      <c r="H58" s="50"/>
      <c r="I58" s="50"/>
      <c r="J58" s="50"/>
      <c r="K58" s="50"/>
      <c r="L58" s="50"/>
      <c r="M58" s="50"/>
      <c r="N58" s="50"/>
      <c r="O58" s="50"/>
      <c r="P58" s="50"/>
      <c r="Q58" s="50"/>
      <c r="R58" s="50"/>
      <c r="S58" s="50"/>
      <c r="T58" s="50"/>
      <c r="U58" s="50"/>
      <c r="V58" s="50"/>
      <c r="W58" s="50"/>
      <c r="X58" s="50"/>
      <c r="Y58" s="50"/>
      <c r="Z58" s="50"/>
      <c r="AA58" s="50"/>
      <c r="AB58" s="50"/>
      <c r="AC58" s="50"/>
      <c r="AD58" s="50"/>
      <c r="AE58" s="50"/>
      <c r="AF58" s="50"/>
      <c r="AG58" s="50"/>
      <c r="AH58" s="50"/>
      <c r="AI58" s="50"/>
      <c r="AJ58" s="50"/>
      <c r="AK58" s="50"/>
      <c r="AL58" s="50"/>
      <c r="AM58" s="50"/>
      <c r="AN58" s="50"/>
      <c r="AO58" s="50"/>
      <c r="AP58" s="50"/>
      <c r="AQ58" s="50"/>
      <c r="AR58" s="50"/>
      <c r="AS58" s="50"/>
      <c r="AT58" s="50"/>
      <c r="AU58" s="50"/>
      <c r="AV58" s="50"/>
      <c r="AW58" s="50"/>
    </row>
    <row r="59" spans="1:51" s="5" customFormat="1">
      <c r="B59" s="6"/>
      <c r="C59" s="51" t="s">
        <v>259</v>
      </c>
      <c r="D59" s="6"/>
      <c r="E59" s="50"/>
      <c r="F59" s="50"/>
      <c r="G59" s="50"/>
      <c r="H59" s="50"/>
      <c r="I59" s="50"/>
      <c r="J59" s="50"/>
      <c r="K59" s="50"/>
      <c r="L59" s="50"/>
      <c r="M59" s="50"/>
      <c r="N59" s="50"/>
      <c r="O59" s="50"/>
      <c r="P59" s="50"/>
      <c r="Q59" s="50"/>
      <c r="R59" s="50"/>
      <c r="S59" s="50"/>
      <c r="T59" s="50"/>
      <c r="U59" s="50"/>
      <c r="V59" s="50"/>
      <c r="W59" s="50"/>
      <c r="X59" s="50"/>
      <c r="Y59" s="50"/>
      <c r="Z59" s="50"/>
      <c r="AA59" s="50"/>
      <c r="AB59" s="50"/>
      <c r="AC59" s="50"/>
      <c r="AD59" s="50"/>
      <c r="AE59" s="50"/>
      <c r="AF59" s="50"/>
      <c r="AG59" s="50"/>
      <c r="AH59" s="50"/>
      <c r="AI59" s="50"/>
      <c r="AJ59" s="50"/>
      <c r="AK59" s="50"/>
      <c r="AL59" s="50"/>
      <c r="AM59" s="50"/>
      <c r="AN59" s="50"/>
      <c r="AO59" s="50"/>
      <c r="AP59" s="50"/>
      <c r="AQ59" s="50"/>
      <c r="AR59" s="50"/>
      <c r="AS59" s="50"/>
      <c r="AT59" s="50"/>
      <c r="AU59" s="50"/>
      <c r="AV59" s="50"/>
      <c r="AW59" s="50"/>
      <c r="AX59" s="50"/>
      <c r="AY59" s="50"/>
    </row>
    <row r="60" spans="1:51" s="5" customFormat="1" ht="12.75" customHeight="1">
      <c r="B60" s="6"/>
      <c r="C60" s="51" t="s">
        <v>260</v>
      </c>
      <c r="D60" s="6"/>
      <c r="E60" s="6"/>
      <c r="F60" s="6"/>
    </row>
    <row r="61" spans="1:51" s="5" customFormat="1" ht="13.15" customHeight="1">
      <c r="B61" s="6"/>
      <c r="C61" s="52" t="s">
        <v>261</v>
      </c>
      <c r="D61" s="6"/>
      <c r="E61" s="6"/>
      <c r="F61" s="6"/>
    </row>
    <row r="62" spans="1:51" hidden="1"/>
    <row r="63" spans="1:51" hidden="1"/>
    <row r="64" spans="1:51" hidden="1"/>
    <row r="65" spans="3:3" hidden="1"/>
    <row r="66" spans="3:3" hidden="1"/>
    <row r="67" spans="3:3" hidden="1"/>
    <row r="68" spans="3:3">
      <c r="C68" s="55" t="s">
        <v>262</v>
      </c>
    </row>
    <row r="69" spans="3:3"/>
    <row r="70" spans="3:3"/>
    <row r="71" spans="3:3"/>
    <row r="72" spans="3:3"/>
    <row r="73" spans="3:3"/>
    <row r="74" spans="3:3"/>
    <row r="75" spans="3:3"/>
    <row r="76" spans="3:3"/>
    <row r="77" spans="3:3"/>
  </sheetData>
  <hyperlinks>
    <hyperlink ref="C3" location="Lista_Tablas!A1" display="&lt;&lt; Indice"/>
  </hyperlinks>
  <pageMargins left="0.41" right="0.27" top="0.18" bottom="0.18" header="0" footer="0.18"/>
  <pageSetup paperSize="9" scale="64" orientation="landscape" horizontalDpi="4294967292" verticalDpi="300" r:id="rId1"/>
  <headerFooter alignWithMargins="0">
    <oddFooter>&amp;RINE - &amp;D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A1:BZ54"/>
  <sheetViews>
    <sheetView zoomScale="85" zoomScaleNormal="85" workbookViewId="0">
      <pane xSplit="6" ySplit="1" topLeftCell="G2" activePane="bottomRight" state="frozen"/>
      <selection pane="topRight"/>
      <selection pane="bottomLeft"/>
      <selection pane="bottomRight"/>
    </sheetView>
  </sheetViews>
  <sheetFormatPr baseColWidth="10" defaultColWidth="7.85546875" defaultRowHeight="11.25" outlineLevelCol="1"/>
  <cols>
    <col min="1" max="1" width="6.5703125" style="81" customWidth="1"/>
    <col min="2" max="2" width="8.7109375" style="81" customWidth="1"/>
    <col min="3" max="4" width="5.85546875" style="81" customWidth="1"/>
    <col min="5" max="5" width="6.5703125" style="81" customWidth="1"/>
    <col min="6" max="6" width="48.5703125" style="81" hidden="1" customWidth="1" outlineLevel="1"/>
    <col min="7" max="7" width="8.140625" style="82" customWidth="1" collapsed="1"/>
    <col min="8" max="78" width="8.140625" style="82" customWidth="1"/>
    <col min="79" max="16384" width="7.85546875" style="81"/>
  </cols>
  <sheetData>
    <row r="1" spans="1:29" s="80" customFormat="1">
      <c r="A1" s="80" t="s">
        <v>199</v>
      </c>
      <c r="B1" s="80" t="s">
        <v>413</v>
      </c>
      <c r="C1" s="80" t="s">
        <v>414</v>
      </c>
      <c r="D1" s="80" t="s">
        <v>415</v>
      </c>
      <c r="E1" s="80" t="s">
        <v>393</v>
      </c>
      <c r="F1" s="80" t="s">
        <v>392</v>
      </c>
      <c r="G1" s="80">
        <v>1995</v>
      </c>
      <c r="H1" s="80">
        <v>1996</v>
      </c>
      <c r="I1" s="80">
        <v>1997</v>
      </c>
      <c r="J1" s="80">
        <v>1998</v>
      </c>
      <c r="K1" s="80">
        <v>1999</v>
      </c>
      <c r="L1" s="80">
        <v>2000</v>
      </c>
      <c r="M1" s="80">
        <v>2001</v>
      </c>
      <c r="N1" s="80">
        <v>2002</v>
      </c>
      <c r="O1" s="80">
        <v>2003</v>
      </c>
      <c r="P1" s="80">
        <v>2004</v>
      </c>
      <c r="Q1" s="80">
        <v>2005</v>
      </c>
      <c r="R1" s="80">
        <v>2006</v>
      </c>
      <c r="S1" s="80">
        <v>2007</v>
      </c>
      <c r="T1" s="80">
        <v>2008</v>
      </c>
      <c r="U1" s="80">
        <v>2009</v>
      </c>
      <c r="V1" s="80">
        <v>2010</v>
      </c>
      <c r="W1" s="80">
        <v>2011</v>
      </c>
      <c r="X1" s="80">
        <v>2012</v>
      </c>
      <c r="Y1" s="80">
        <v>2013</v>
      </c>
      <c r="Z1" s="80">
        <v>2014</v>
      </c>
      <c r="AA1" s="80">
        <v>2015</v>
      </c>
      <c r="AB1" s="80">
        <v>2016</v>
      </c>
      <c r="AC1" s="80">
        <v>2017</v>
      </c>
    </row>
    <row r="2" spans="1:29">
      <c r="A2" s="81" t="s">
        <v>416</v>
      </c>
      <c r="B2" s="82" t="s">
        <v>390</v>
      </c>
      <c r="C2" s="81">
        <v>1</v>
      </c>
      <c r="D2" s="81" t="s">
        <v>417</v>
      </c>
      <c r="E2" s="81" t="s">
        <v>394</v>
      </c>
      <c r="F2" s="82" t="s">
        <v>418</v>
      </c>
      <c r="G2" s="82">
        <v>424772</v>
      </c>
      <c r="H2" s="82">
        <v>450021</v>
      </c>
      <c r="I2" s="82">
        <v>475301</v>
      </c>
      <c r="J2" s="82">
        <v>505574</v>
      </c>
      <c r="K2" s="82">
        <v>538938</v>
      </c>
      <c r="L2" s="82">
        <v>586321</v>
      </c>
      <c r="M2" s="82">
        <v>636824</v>
      </c>
      <c r="N2" s="82">
        <v>682380</v>
      </c>
      <c r="O2" s="82">
        <v>727685</v>
      </c>
      <c r="P2" s="82">
        <v>776193</v>
      </c>
      <c r="Q2" s="82">
        <v>834247</v>
      </c>
      <c r="R2" s="82">
        <v>900092</v>
      </c>
      <c r="S2" s="82">
        <v>972855</v>
      </c>
      <c r="T2" s="82">
        <v>1025645</v>
      </c>
      <c r="U2" s="82">
        <v>1006093</v>
      </c>
      <c r="V2" s="82">
        <v>989883</v>
      </c>
      <c r="W2" s="82">
        <v>983670</v>
      </c>
      <c r="X2" s="82">
        <v>953986</v>
      </c>
      <c r="Y2" s="82">
        <v>935616</v>
      </c>
      <c r="Z2" s="82">
        <v>944470</v>
      </c>
      <c r="AA2" s="82">
        <v>980992</v>
      </c>
      <c r="AB2" s="82">
        <v>1014839</v>
      </c>
      <c r="AC2" s="82">
        <v>1057467</v>
      </c>
    </row>
    <row r="3" spans="1:29">
      <c r="A3" s="81" t="s">
        <v>416</v>
      </c>
      <c r="B3" s="82" t="s">
        <v>390</v>
      </c>
      <c r="C3" s="81">
        <v>2</v>
      </c>
      <c r="D3" s="81" t="s">
        <v>419</v>
      </c>
      <c r="E3" s="81" t="s">
        <v>420</v>
      </c>
      <c r="F3" s="82" t="s">
        <v>421</v>
      </c>
      <c r="G3" s="82">
        <v>420263</v>
      </c>
      <c r="H3" s="82">
        <v>445359</v>
      </c>
      <c r="I3" s="82">
        <v>470503</v>
      </c>
      <c r="J3" s="82">
        <v>500415</v>
      </c>
      <c r="K3" s="82">
        <v>533366</v>
      </c>
      <c r="L3" s="82">
        <v>580512</v>
      </c>
      <c r="M3" s="82">
        <v>630666</v>
      </c>
      <c r="N3" s="82">
        <v>675892</v>
      </c>
      <c r="O3" s="82">
        <v>720722</v>
      </c>
      <c r="P3" s="82">
        <v>768795</v>
      </c>
      <c r="Q3" s="82">
        <v>826305</v>
      </c>
      <c r="R3" s="82">
        <v>891582</v>
      </c>
      <c r="S3" s="82">
        <v>963763</v>
      </c>
      <c r="T3" s="82">
        <v>1016111</v>
      </c>
      <c r="U3" s="82">
        <v>996301</v>
      </c>
      <c r="V3" s="82">
        <v>979588</v>
      </c>
      <c r="W3" s="82">
        <v>973543</v>
      </c>
      <c r="X3" s="82">
        <v>944621</v>
      </c>
      <c r="Y3" s="82">
        <v>926570</v>
      </c>
      <c r="Z3" s="82">
        <v>935355</v>
      </c>
      <c r="AA3" s="82">
        <v>971715</v>
      </c>
      <c r="AB3" s="82">
        <v>1005549</v>
      </c>
      <c r="AC3" s="82">
        <v>1048001</v>
      </c>
    </row>
    <row r="4" spans="1:29">
      <c r="A4" s="81" t="s">
        <v>416</v>
      </c>
      <c r="B4" s="82" t="s">
        <v>390</v>
      </c>
      <c r="C4" s="81">
        <v>3</v>
      </c>
      <c r="D4" s="81" t="s">
        <v>419</v>
      </c>
      <c r="E4" s="81" t="s">
        <v>395</v>
      </c>
      <c r="F4" s="82" t="s">
        <v>422</v>
      </c>
      <c r="G4" s="82">
        <v>325899</v>
      </c>
      <c r="H4" s="82">
        <v>345146</v>
      </c>
      <c r="I4" s="82">
        <v>365482</v>
      </c>
      <c r="J4" s="82">
        <v>388962</v>
      </c>
      <c r="K4" s="82">
        <v>414077</v>
      </c>
      <c r="L4" s="82">
        <v>451123</v>
      </c>
      <c r="M4" s="82">
        <v>490516</v>
      </c>
      <c r="N4" s="82">
        <v>523638</v>
      </c>
      <c r="O4" s="82">
        <v>553915</v>
      </c>
      <c r="P4" s="82">
        <v>585873</v>
      </c>
      <c r="Q4" s="82">
        <v>624866</v>
      </c>
      <c r="R4" s="82">
        <v>670038</v>
      </c>
      <c r="S4" s="82">
        <v>718436</v>
      </c>
      <c r="T4" s="82">
        <v>750328</v>
      </c>
      <c r="U4" s="82">
        <v>723291</v>
      </c>
      <c r="V4" s="82">
        <v>693988</v>
      </c>
      <c r="W4" s="82">
        <v>682538</v>
      </c>
      <c r="X4" s="82">
        <v>657153</v>
      </c>
      <c r="Y4" s="82">
        <v>635821</v>
      </c>
      <c r="Z4" s="82">
        <v>645509</v>
      </c>
      <c r="AA4" s="82">
        <v>678722</v>
      </c>
      <c r="AB4" s="82">
        <v>706500</v>
      </c>
      <c r="AC4" s="82">
        <v>744608</v>
      </c>
    </row>
    <row r="5" spans="1:29">
      <c r="A5" s="81" t="s">
        <v>416</v>
      </c>
      <c r="B5" s="82" t="s">
        <v>390</v>
      </c>
      <c r="C5" s="81">
        <v>4</v>
      </c>
      <c r="D5" s="81" t="s">
        <v>423</v>
      </c>
      <c r="E5" s="81" t="s">
        <v>229</v>
      </c>
      <c r="F5" s="82" t="s">
        <v>424</v>
      </c>
      <c r="G5" s="82">
        <v>17869</v>
      </c>
      <c r="H5" s="82">
        <v>21436</v>
      </c>
      <c r="I5" s="82">
        <v>22276</v>
      </c>
      <c r="J5" s="82">
        <v>23021</v>
      </c>
      <c r="K5" s="82">
        <v>22670</v>
      </c>
      <c r="L5" s="82">
        <v>24160</v>
      </c>
      <c r="M5" s="82">
        <v>25533</v>
      </c>
      <c r="N5" s="82">
        <v>25891</v>
      </c>
      <c r="O5" s="82">
        <v>27171</v>
      </c>
      <c r="P5" s="82">
        <v>26478</v>
      </c>
      <c r="Q5" s="82">
        <v>25238</v>
      </c>
      <c r="R5" s="82">
        <v>23748</v>
      </c>
      <c r="S5" s="82">
        <v>26376</v>
      </c>
      <c r="T5" s="82">
        <v>25561</v>
      </c>
      <c r="U5" s="82">
        <v>23549</v>
      </c>
      <c r="V5" s="82">
        <v>25253</v>
      </c>
      <c r="W5" s="82">
        <v>24391</v>
      </c>
      <c r="X5" s="82">
        <v>24019</v>
      </c>
      <c r="Y5" s="82">
        <v>25749</v>
      </c>
      <c r="Z5" s="82">
        <v>25260</v>
      </c>
      <c r="AA5" s="82">
        <v>28139</v>
      </c>
      <c r="AB5" s="82">
        <v>30096</v>
      </c>
      <c r="AC5" s="82">
        <v>31335</v>
      </c>
    </row>
    <row r="6" spans="1:29">
      <c r="A6" s="81" t="s">
        <v>416</v>
      </c>
      <c r="B6" s="82" t="s">
        <v>390</v>
      </c>
      <c r="C6" s="81">
        <v>5</v>
      </c>
      <c r="D6" s="81" t="s">
        <v>425</v>
      </c>
      <c r="E6" s="81" t="s">
        <v>396</v>
      </c>
      <c r="F6" s="82" t="s">
        <v>426</v>
      </c>
      <c r="G6" s="82">
        <v>2388</v>
      </c>
      <c r="H6" s="82">
        <v>2171</v>
      </c>
      <c r="I6" s="82">
        <v>1825</v>
      </c>
      <c r="J6" s="82">
        <v>1707</v>
      </c>
      <c r="K6" s="82">
        <v>1707</v>
      </c>
      <c r="L6" s="82">
        <v>1762</v>
      </c>
      <c r="M6" s="82">
        <v>2279</v>
      </c>
      <c r="N6" s="82">
        <v>2581</v>
      </c>
      <c r="O6" s="82">
        <v>2910</v>
      </c>
      <c r="P6" s="82">
        <v>3213</v>
      </c>
      <c r="Q6" s="82">
        <v>3279</v>
      </c>
      <c r="R6" s="82">
        <v>3649</v>
      </c>
      <c r="S6" s="82">
        <v>4094</v>
      </c>
      <c r="T6" s="82">
        <v>4058</v>
      </c>
      <c r="U6" s="82">
        <v>3311</v>
      </c>
      <c r="V6" s="82">
        <v>3478</v>
      </c>
      <c r="W6" s="82">
        <v>3518</v>
      </c>
      <c r="X6" s="82">
        <v>3212</v>
      </c>
      <c r="Y6" s="82">
        <v>2638</v>
      </c>
      <c r="Z6" s="82">
        <v>2396</v>
      </c>
      <c r="AA6" s="82">
        <v>2231</v>
      </c>
      <c r="AB6" s="82">
        <v>2277</v>
      </c>
      <c r="AC6" s="82">
        <v>2380</v>
      </c>
    </row>
    <row r="7" spans="1:29">
      <c r="A7" s="81" t="s">
        <v>416</v>
      </c>
      <c r="B7" s="82" t="s">
        <v>390</v>
      </c>
      <c r="C7" s="81">
        <v>6</v>
      </c>
      <c r="D7" s="81" t="s">
        <v>417</v>
      </c>
      <c r="E7" s="81" t="s">
        <v>397</v>
      </c>
      <c r="F7" s="82" t="s">
        <v>427</v>
      </c>
      <c r="G7" s="82">
        <v>74830</v>
      </c>
      <c r="H7" s="82">
        <v>79823</v>
      </c>
      <c r="I7" s="82">
        <v>86203</v>
      </c>
      <c r="J7" s="82">
        <v>91723</v>
      </c>
      <c r="K7" s="82">
        <v>96780</v>
      </c>
      <c r="L7" s="82">
        <v>104607</v>
      </c>
      <c r="M7" s="82">
        <v>110842</v>
      </c>
      <c r="N7" s="82">
        <v>115162</v>
      </c>
      <c r="O7" s="82">
        <v>119766</v>
      </c>
      <c r="P7" s="82">
        <v>124625</v>
      </c>
      <c r="Q7" s="82">
        <v>131248</v>
      </c>
      <c r="R7" s="82">
        <v>139623</v>
      </c>
      <c r="S7" s="82">
        <v>145643</v>
      </c>
      <c r="T7" s="82">
        <v>148740</v>
      </c>
      <c r="U7" s="82">
        <v>132507</v>
      </c>
      <c r="V7" s="82">
        <v>131436</v>
      </c>
      <c r="W7" s="82">
        <v>132447</v>
      </c>
      <c r="X7" s="82">
        <v>126036</v>
      </c>
      <c r="Y7" s="82">
        <v>125681</v>
      </c>
      <c r="Z7" s="82">
        <v>129683</v>
      </c>
      <c r="AA7" s="82">
        <v>134581</v>
      </c>
      <c r="AB7" s="82">
        <v>140309</v>
      </c>
      <c r="AC7" s="82">
        <v>149778</v>
      </c>
    </row>
    <row r="8" spans="1:29">
      <c r="A8" s="81" t="s">
        <v>416</v>
      </c>
      <c r="B8" s="82" t="s">
        <v>390</v>
      </c>
      <c r="C8" s="81">
        <v>7</v>
      </c>
      <c r="D8" s="81" t="s">
        <v>428</v>
      </c>
      <c r="E8" s="81" t="s">
        <v>429</v>
      </c>
      <c r="F8" s="82" t="s">
        <v>430</v>
      </c>
      <c r="G8" s="82">
        <v>12529</v>
      </c>
      <c r="H8" s="82">
        <v>12814</v>
      </c>
      <c r="I8" s="82">
        <v>13265</v>
      </c>
      <c r="J8" s="82">
        <v>13639</v>
      </c>
      <c r="K8" s="82">
        <v>14336</v>
      </c>
      <c r="L8" s="82">
        <v>14336</v>
      </c>
      <c r="M8" s="82">
        <v>15137</v>
      </c>
      <c r="N8" s="82">
        <v>16238</v>
      </c>
      <c r="O8" s="82">
        <v>17775</v>
      </c>
      <c r="P8" s="82">
        <v>18951</v>
      </c>
      <c r="Q8" s="82">
        <v>21447</v>
      </c>
      <c r="R8" s="82">
        <v>22446</v>
      </c>
      <c r="S8" s="82">
        <v>24954</v>
      </c>
      <c r="T8" s="82">
        <v>26204</v>
      </c>
      <c r="U8" s="82">
        <v>26260</v>
      </c>
      <c r="V8" s="82">
        <v>26805</v>
      </c>
      <c r="W8" s="82">
        <v>28007</v>
      </c>
      <c r="X8" s="82">
        <v>27673</v>
      </c>
      <c r="Y8" s="82">
        <v>27237</v>
      </c>
      <c r="Z8" s="82">
        <v>27442</v>
      </c>
      <c r="AA8" s="82">
        <v>27297</v>
      </c>
      <c r="AB8" s="82">
        <v>28450</v>
      </c>
      <c r="AC8" s="82">
        <v>30342</v>
      </c>
    </row>
    <row r="9" spans="1:29">
      <c r="A9" s="81" t="s">
        <v>416</v>
      </c>
      <c r="B9" s="82" t="s">
        <v>390</v>
      </c>
      <c r="C9" s="81">
        <v>8</v>
      </c>
      <c r="D9" s="81" t="s">
        <v>431</v>
      </c>
      <c r="E9" s="81" t="s">
        <v>432</v>
      </c>
      <c r="F9" s="82" t="s">
        <v>433</v>
      </c>
      <c r="G9" s="82">
        <v>5958</v>
      </c>
      <c r="H9" s="82">
        <v>6386</v>
      </c>
      <c r="I9" s="82">
        <v>6835</v>
      </c>
      <c r="J9" s="82">
        <v>7275</v>
      </c>
      <c r="K9" s="82">
        <v>7390</v>
      </c>
      <c r="L9" s="82">
        <v>7508</v>
      </c>
      <c r="M9" s="82">
        <v>7727</v>
      </c>
      <c r="N9" s="82">
        <v>7526</v>
      </c>
      <c r="O9" s="82">
        <v>7661</v>
      </c>
      <c r="P9" s="82">
        <v>7224</v>
      </c>
      <c r="Q9" s="82">
        <v>6885</v>
      </c>
      <c r="R9" s="82">
        <v>6973</v>
      </c>
      <c r="S9" s="82">
        <v>6801</v>
      </c>
      <c r="T9" s="82">
        <v>6937</v>
      </c>
      <c r="U9" s="82">
        <v>6083</v>
      </c>
      <c r="V9" s="82">
        <v>5915</v>
      </c>
      <c r="W9" s="82">
        <v>6473</v>
      </c>
      <c r="X9" s="82">
        <v>5733</v>
      </c>
      <c r="Y9" s="82">
        <v>5662</v>
      </c>
      <c r="Z9" s="82">
        <v>5554</v>
      </c>
      <c r="AA9" s="82">
        <v>5561</v>
      </c>
      <c r="AB9" s="82">
        <v>5705</v>
      </c>
      <c r="AC9" s="82">
        <v>5823</v>
      </c>
    </row>
    <row r="10" spans="1:29">
      <c r="A10" s="81" t="s">
        <v>416</v>
      </c>
      <c r="B10" s="82" t="s">
        <v>390</v>
      </c>
      <c r="C10" s="81">
        <v>9</v>
      </c>
      <c r="D10" s="81" t="s">
        <v>434</v>
      </c>
      <c r="E10" s="81" t="s">
        <v>435</v>
      </c>
      <c r="F10" s="82" t="s">
        <v>436</v>
      </c>
      <c r="G10" s="82">
        <v>6564</v>
      </c>
      <c r="H10" s="82">
        <v>6787</v>
      </c>
      <c r="I10" s="82">
        <v>7228</v>
      </c>
      <c r="J10" s="82">
        <v>7699</v>
      </c>
      <c r="K10" s="82">
        <v>8051</v>
      </c>
      <c r="L10" s="82">
        <v>8877</v>
      </c>
      <c r="M10" s="82">
        <v>9199</v>
      </c>
      <c r="N10" s="82">
        <v>9619</v>
      </c>
      <c r="O10" s="82">
        <v>9724</v>
      </c>
      <c r="P10" s="82">
        <v>9983</v>
      </c>
      <c r="Q10" s="82">
        <v>10736</v>
      </c>
      <c r="R10" s="82">
        <v>11183</v>
      </c>
      <c r="S10" s="82">
        <v>11509</v>
      </c>
      <c r="T10" s="82">
        <v>11426</v>
      </c>
      <c r="U10" s="82">
        <v>9799</v>
      </c>
      <c r="V10" s="82">
        <v>9988</v>
      </c>
      <c r="W10" s="82">
        <v>9524</v>
      </c>
      <c r="X10" s="82">
        <v>8575</v>
      </c>
      <c r="Y10" s="82">
        <v>8135</v>
      </c>
      <c r="Z10" s="82">
        <v>7768</v>
      </c>
      <c r="AA10" s="82">
        <v>8033</v>
      </c>
      <c r="AB10" s="82">
        <v>8272</v>
      </c>
      <c r="AC10" s="82">
        <v>8779</v>
      </c>
    </row>
    <row r="11" spans="1:29">
      <c r="A11" s="81" t="s">
        <v>416</v>
      </c>
      <c r="B11" s="82" t="s">
        <v>390</v>
      </c>
      <c r="C11" s="81">
        <v>10</v>
      </c>
      <c r="D11" s="81" t="s">
        <v>437</v>
      </c>
      <c r="E11" s="81" t="s">
        <v>438</v>
      </c>
      <c r="F11" s="82" t="s">
        <v>439</v>
      </c>
      <c r="G11" s="82">
        <v>1951</v>
      </c>
      <c r="H11" s="82">
        <v>1967</v>
      </c>
      <c r="I11" s="82">
        <v>2332</v>
      </c>
      <c r="J11" s="82">
        <v>2342</v>
      </c>
      <c r="K11" s="82">
        <v>1696</v>
      </c>
      <c r="L11" s="82">
        <v>2696</v>
      </c>
      <c r="M11" s="82">
        <v>2873</v>
      </c>
      <c r="N11" s="82">
        <v>2765</v>
      </c>
      <c r="O11" s="82">
        <v>3305</v>
      </c>
      <c r="P11" s="82">
        <v>3470</v>
      </c>
      <c r="Q11" s="82">
        <v>3800</v>
      </c>
      <c r="R11" s="82">
        <v>3322</v>
      </c>
      <c r="S11" s="82">
        <v>2658</v>
      </c>
      <c r="T11" s="82">
        <v>1805</v>
      </c>
      <c r="U11" s="82">
        <v>1209</v>
      </c>
      <c r="V11" s="82">
        <v>1831</v>
      </c>
      <c r="W11" s="82">
        <v>2526</v>
      </c>
      <c r="X11" s="82">
        <v>2276</v>
      </c>
      <c r="Y11" s="82">
        <v>1417</v>
      </c>
      <c r="Z11" s="82">
        <v>825</v>
      </c>
      <c r="AA11" s="82">
        <v>2888</v>
      </c>
      <c r="AB11" s="82">
        <v>3383</v>
      </c>
      <c r="AC11" s="82">
        <v>3982</v>
      </c>
    </row>
    <row r="12" spans="1:29">
      <c r="A12" s="81" t="s">
        <v>416</v>
      </c>
      <c r="B12" s="82" t="s">
        <v>390</v>
      </c>
      <c r="C12" s="81">
        <v>11</v>
      </c>
      <c r="D12" s="81" t="s">
        <v>440</v>
      </c>
      <c r="E12" s="81" t="s">
        <v>441</v>
      </c>
      <c r="F12" s="82" t="s">
        <v>442</v>
      </c>
      <c r="G12" s="82">
        <v>4813</v>
      </c>
      <c r="H12" s="82">
        <v>4929</v>
      </c>
      <c r="I12" s="82">
        <v>5453</v>
      </c>
      <c r="J12" s="82">
        <v>5660</v>
      </c>
      <c r="K12" s="82">
        <v>6125</v>
      </c>
      <c r="L12" s="82">
        <v>6665</v>
      </c>
      <c r="M12" s="82">
        <v>7296</v>
      </c>
      <c r="N12" s="82">
        <v>7564</v>
      </c>
      <c r="O12" s="82">
        <v>7621</v>
      </c>
      <c r="P12" s="82">
        <v>8174</v>
      </c>
      <c r="Q12" s="82">
        <v>8630</v>
      </c>
      <c r="R12" s="82">
        <v>9147</v>
      </c>
      <c r="S12" s="82">
        <v>9468</v>
      </c>
      <c r="T12" s="82">
        <v>9863</v>
      </c>
      <c r="U12" s="82">
        <v>9150</v>
      </c>
      <c r="V12" s="82">
        <v>10211</v>
      </c>
      <c r="W12" s="82">
        <v>10876</v>
      </c>
      <c r="X12" s="82">
        <v>9953</v>
      </c>
      <c r="Y12" s="82">
        <v>9517</v>
      </c>
      <c r="Z12" s="82">
        <v>10094</v>
      </c>
      <c r="AA12" s="82">
        <v>10732</v>
      </c>
      <c r="AB12" s="82">
        <v>11828</v>
      </c>
      <c r="AC12" s="82">
        <v>13083</v>
      </c>
    </row>
    <row r="13" spans="1:29">
      <c r="A13" s="81" t="s">
        <v>416</v>
      </c>
      <c r="B13" s="82" t="s">
        <v>390</v>
      </c>
      <c r="C13" s="81">
        <v>12</v>
      </c>
      <c r="D13" s="81" t="s">
        <v>443</v>
      </c>
      <c r="E13" s="81" t="s">
        <v>444</v>
      </c>
      <c r="F13" s="82" t="s">
        <v>445</v>
      </c>
      <c r="G13" s="82">
        <v>2478</v>
      </c>
      <c r="H13" s="82">
        <v>2562</v>
      </c>
      <c r="I13" s="82">
        <v>2795</v>
      </c>
      <c r="J13" s="82">
        <v>2912</v>
      </c>
      <c r="K13" s="82">
        <v>3116</v>
      </c>
      <c r="L13" s="82">
        <v>3490</v>
      </c>
      <c r="M13" s="82">
        <v>3872</v>
      </c>
      <c r="N13" s="82">
        <v>4133</v>
      </c>
      <c r="O13" s="82">
        <v>4411</v>
      </c>
      <c r="P13" s="82">
        <v>4755</v>
      </c>
      <c r="Q13" s="82">
        <v>5202</v>
      </c>
      <c r="R13" s="82">
        <v>5739</v>
      </c>
      <c r="S13" s="82">
        <v>6233</v>
      </c>
      <c r="T13" s="82">
        <v>6751</v>
      </c>
      <c r="U13" s="82">
        <v>6394</v>
      </c>
      <c r="V13" s="82">
        <v>5117</v>
      </c>
      <c r="W13" s="82">
        <v>4654</v>
      </c>
      <c r="X13" s="82">
        <v>4879</v>
      </c>
      <c r="Y13" s="82">
        <v>5778</v>
      </c>
      <c r="Z13" s="82">
        <v>6590</v>
      </c>
      <c r="AA13" s="82">
        <v>6469</v>
      </c>
      <c r="AB13" s="82">
        <v>6673</v>
      </c>
      <c r="AC13" s="82">
        <v>6946</v>
      </c>
    </row>
    <row r="14" spans="1:29">
      <c r="A14" s="81" t="s">
        <v>416</v>
      </c>
      <c r="B14" s="82" t="s">
        <v>390</v>
      </c>
      <c r="C14" s="81">
        <v>13</v>
      </c>
      <c r="D14" s="81" t="s">
        <v>446</v>
      </c>
      <c r="E14" s="81" t="s">
        <v>447</v>
      </c>
      <c r="F14" s="82" t="s">
        <v>448</v>
      </c>
      <c r="G14" s="82">
        <v>9494</v>
      </c>
      <c r="H14" s="82">
        <v>9762</v>
      </c>
      <c r="I14" s="82">
        <v>10353</v>
      </c>
      <c r="J14" s="82">
        <v>11255</v>
      </c>
      <c r="K14" s="82">
        <v>12106</v>
      </c>
      <c r="L14" s="82">
        <v>12890</v>
      </c>
      <c r="M14" s="82">
        <v>13569</v>
      </c>
      <c r="N14" s="82">
        <v>13940</v>
      </c>
      <c r="O14" s="82">
        <v>13959</v>
      </c>
      <c r="P14" s="82">
        <v>14415</v>
      </c>
      <c r="Q14" s="82">
        <v>15302</v>
      </c>
      <c r="R14" s="82">
        <v>15528</v>
      </c>
      <c r="S14" s="82">
        <v>15753</v>
      </c>
      <c r="T14" s="82">
        <v>16103</v>
      </c>
      <c r="U14" s="82">
        <v>12844</v>
      </c>
      <c r="V14" s="82">
        <v>12091</v>
      </c>
      <c r="W14" s="82">
        <v>11456</v>
      </c>
      <c r="X14" s="82">
        <v>10275</v>
      </c>
      <c r="Y14" s="82">
        <v>10238</v>
      </c>
      <c r="Z14" s="82">
        <v>10532</v>
      </c>
      <c r="AA14" s="82">
        <v>11026</v>
      </c>
      <c r="AB14" s="82">
        <v>11431</v>
      </c>
      <c r="AC14" s="82">
        <v>12130</v>
      </c>
    </row>
    <row r="15" spans="1:29">
      <c r="A15" s="81" t="s">
        <v>416</v>
      </c>
      <c r="B15" s="82" t="s">
        <v>390</v>
      </c>
      <c r="C15" s="81">
        <v>14</v>
      </c>
      <c r="D15" s="81" t="s">
        <v>449</v>
      </c>
      <c r="E15" s="81" t="s">
        <v>450</v>
      </c>
      <c r="F15" s="82" t="s">
        <v>451</v>
      </c>
      <c r="G15" s="82">
        <v>9680</v>
      </c>
      <c r="H15" s="82">
        <v>10316</v>
      </c>
      <c r="I15" s="82">
        <v>11579</v>
      </c>
      <c r="J15" s="82">
        <v>12602</v>
      </c>
      <c r="K15" s="82">
        <v>14067</v>
      </c>
      <c r="L15" s="82">
        <v>16411</v>
      </c>
      <c r="M15" s="82">
        <v>17485</v>
      </c>
      <c r="N15" s="82">
        <v>18064</v>
      </c>
      <c r="O15" s="82">
        <v>18315</v>
      </c>
      <c r="P15" s="82">
        <v>18942</v>
      </c>
      <c r="Q15" s="82">
        <v>19533</v>
      </c>
      <c r="R15" s="82">
        <v>21405</v>
      </c>
      <c r="S15" s="82">
        <v>21945</v>
      </c>
      <c r="T15" s="82">
        <v>21802</v>
      </c>
      <c r="U15" s="82">
        <v>17354</v>
      </c>
      <c r="V15" s="82">
        <v>18048</v>
      </c>
      <c r="W15" s="82">
        <v>17463</v>
      </c>
      <c r="X15" s="82">
        <v>16264</v>
      </c>
      <c r="Y15" s="82">
        <v>15817</v>
      </c>
      <c r="Z15" s="82">
        <v>16938</v>
      </c>
      <c r="AA15" s="82">
        <v>17523</v>
      </c>
      <c r="AB15" s="82">
        <v>18431</v>
      </c>
      <c r="AC15" s="82">
        <v>21484</v>
      </c>
    </row>
    <row r="16" spans="1:29">
      <c r="A16" s="81" t="s">
        <v>416</v>
      </c>
      <c r="B16" s="82" t="s">
        <v>390</v>
      </c>
      <c r="C16" s="81">
        <v>15</v>
      </c>
      <c r="D16" s="81" t="s">
        <v>452</v>
      </c>
      <c r="E16" s="81" t="s">
        <v>453</v>
      </c>
      <c r="F16" s="82" t="s">
        <v>454</v>
      </c>
      <c r="G16" s="82">
        <v>2373</v>
      </c>
      <c r="H16" s="82">
        <v>2806</v>
      </c>
      <c r="I16" s="82">
        <v>2744</v>
      </c>
      <c r="J16" s="82">
        <v>2884</v>
      </c>
      <c r="K16" s="82">
        <v>2980</v>
      </c>
      <c r="L16" s="82">
        <v>3066</v>
      </c>
      <c r="M16" s="82">
        <v>3240</v>
      </c>
      <c r="N16" s="82">
        <v>2775</v>
      </c>
      <c r="O16" s="82">
        <v>2779</v>
      </c>
      <c r="P16" s="82">
        <v>2681</v>
      </c>
      <c r="Q16" s="82">
        <v>2938</v>
      </c>
      <c r="R16" s="82">
        <v>3098</v>
      </c>
      <c r="S16" s="82">
        <v>3615</v>
      </c>
      <c r="T16" s="82">
        <v>3870</v>
      </c>
      <c r="U16" s="82">
        <v>3567</v>
      </c>
      <c r="V16" s="82">
        <v>3334</v>
      </c>
      <c r="W16" s="82">
        <v>3377</v>
      </c>
      <c r="X16" s="82">
        <v>3308</v>
      </c>
      <c r="Y16" s="82">
        <v>3266</v>
      </c>
      <c r="Z16" s="82">
        <v>3010</v>
      </c>
      <c r="AA16" s="82">
        <v>3034</v>
      </c>
      <c r="AB16" s="82">
        <v>3188</v>
      </c>
      <c r="AC16" s="82">
        <v>3104</v>
      </c>
    </row>
    <row r="17" spans="1:29">
      <c r="A17" s="81" t="s">
        <v>416</v>
      </c>
      <c r="B17" s="82" t="s">
        <v>390</v>
      </c>
      <c r="C17" s="81">
        <v>16</v>
      </c>
      <c r="D17" s="81" t="s">
        <v>455</v>
      </c>
      <c r="E17" s="81" t="s">
        <v>456</v>
      </c>
      <c r="F17" s="82" t="s">
        <v>457</v>
      </c>
      <c r="G17" s="82">
        <v>2793</v>
      </c>
      <c r="H17" s="82">
        <v>3171</v>
      </c>
      <c r="I17" s="82">
        <v>3279</v>
      </c>
      <c r="J17" s="82">
        <v>3522</v>
      </c>
      <c r="K17" s="82">
        <v>3664</v>
      </c>
      <c r="L17" s="82">
        <v>3978</v>
      </c>
      <c r="M17" s="82">
        <v>4226</v>
      </c>
      <c r="N17" s="82">
        <v>4421</v>
      </c>
      <c r="O17" s="82">
        <v>4685</v>
      </c>
      <c r="P17" s="82">
        <v>4953</v>
      </c>
      <c r="Q17" s="82">
        <v>4848</v>
      </c>
      <c r="R17" s="82">
        <v>5916</v>
      </c>
      <c r="S17" s="82">
        <v>6143</v>
      </c>
      <c r="T17" s="82">
        <v>6484</v>
      </c>
      <c r="U17" s="82">
        <v>5510</v>
      </c>
      <c r="V17" s="82">
        <v>5402</v>
      </c>
      <c r="W17" s="82">
        <v>4650</v>
      </c>
      <c r="X17" s="82">
        <v>4392</v>
      </c>
      <c r="Y17" s="82">
        <v>4327</v>
      </c>
      <c r="Z17" s="82">
        <v>4478</v>
      </c>
      <c r="AA17" s="82">
        <v>4860</v>
      </c>
      <c r="AB17" s="82">
        <v>5115</v>
      </c>
      <c r="AC17" s="82">
        <v>5423</v>
      </c>
    </row>
    <row r="18" spans="1:29">
      <c r="A18" s="81" t="s">
        <v>416</v>
      </c>
      <c r="B18" s="82" t="s">
        <v>390</v>
      </c>
      <c r="C18" s="81">
        <v>17</v>
      </c>
      <c r="D18" s="81" t="s">
        <v>458</v>
      </c>
      <c r="E18" s="81" t="s">
        <v>459</v>
      </c>
      <c r="F18" s="82" t="s">
        <v>460</v>
      </c>
      <c r="G18" s="82">
        <v>3423</v>
      </c>
      <c r="H18" s="82">
        <v>3998</v>
      </c>
      <c r="I18" s="82">
        <v>4251</v>
      </c>
      <c r="J18" s="82">
        <v>4615</v>
      </c>
      <c r="K18" s="82">
        <v>4938</v>
      </c>
      <c r="L18" s="82">
        <v>5586</v>
      </c>
      <c r="M18" s="82">
        <v>6164</v>
      </c>
      <c r="N18" s="82">
        <v>6535</v>
      </c>
      <c r="O18" s="82">
        <v>6667</v>
      </c>
      <c r="P18" s="82">
        <v>7184</v>
      </c>
      <c r="Q18" s="82">
        <v>7465</v>
      </c>
      <c r="R18" s="82">
        <v>7997</v>
      </c>
      <c r="S18" s="82">
        <v>8423</v>
      </c>
      <c r="T18" s="82">
        <v>9026</v>
      </c>
      <c r="U18" s="82">
        <v>8116</v>
      </c>
      <c r="V18" s="82">
        <v>7898</v>
      </c>
      <c r="W18" s="82">
        <v>8329</v>
      </c>
      <c r="X18" s="82">
        <v>8792</v>
      </c>
      <c r="Y18" s="82">
        <v>8983</v>
      </c>
      <c r="Z18" s="82">
        <v>9676</v>
      </c>
      <c r="AA18" s="82">
        <v>9418</v>
      </c>
      <c r="AB18" s="82">
        <v>9493</v>
      </c>
      <c r="AC18" s="82">
        <v>10134</v>
      </c>
    </row>
    <row r="19" spans="1:29">
      <c r="A19" s="81" t="s">
        <v>416</v>
      </c>
      <c r="B19" s="82" t="s">
        <v>390</v>
      </c>
      <c r="C19" s="81">
        <v>18</v>
      </c>
      <c r="D19" s="81" t="s">
        <v>461</v>
      </c>
      <c r="E19" s="81" t="s">
        <v>462</v>
      </c>
      <c r="F19" s="82" t="s">
        <v>463</v>
      </c>
      <c r="G19" s="82">
        <v>8520</v>
      </c>
      <c r="H19" s="82">
        <v>9473</v>
      </c>
      <c r="I19" s="82">
        <v>10757</v>
      </c>
      <c r="J19" s="82">
        <v>11473</v>
      </c>
      <c r="K19" s="82">
        <v>11867</v>
      </c>
      <c r="L19" s="82">
        <v>12014</v>
      </c>
      <c r="M19" s="82">
        <v>12415</v>
      </c>
      <c r="N19" s="82">
        <v>13552</v>
      </c>
      <c r="O19" s="82">
        <v>14416</v>
      </c>
      <c r="P19" s="82">
        <v>14571</v>
      </c>
      <c r="Q19" s="82">
        <v>14500</v>
      </c>
      <c r="R19" s="82">
        <v>15820</v>
      </c>
      <c r="S19" s="82">
        <v>16448</v>
      </c>
      <c r="T19" s="82">
        <v>16039</v>
      </c>
      <c r="U19" s="82">
        <v>14425</v>
      </c>
      <c r="V19" s="82">
        <v>13681</v>
      </c>
      <c r="W19" s="82">
        <v>14454</v>
      </c>
      <c r="X19" s="82">
        <v>13368</v>
      </c>
      <c r="Y19" s="82">
        <v>15187</v>
      </c>
      <c r="Z19" s="82">
        <v>16397</v>
      </c>
      <c r="AA19" s="82">
        <v>16763</v>
      </c>
      <c r="AB19" s="82">
        <v>17103</v>
      </c>
      <c r="AC19" s="82">
        <v>16793</v>
      </c>
    </row>
    <row r="20" spans="1:29">
      <c r="A20" s="81" t="s">
        <v>416</v>
      </c>
      <c r="B20" s="82" t="s">
        <v>390</v>
      </c>
      <c r="C20" s="81">
        <v>19</v>
      </c>
      <c r="D20" s="81" t="s">
        <v>464</v>
      </c>
      <c r="E20" s="81" t="s">
        <v>465</v>
      </c>
      <c r="F20" s="82" t="s">
        <v>466</v>
      </c>
      <c r="G20" s="82">
        <v>4254</v>
      </c>
      <c r="H20" s="82">
        <v>4852</v>
      </c>
      <c r="I20" s="82">
        <v>5332</v>
      </c>
      <c r="J20" s="82">
        <v>5845</v>
      </c>
      <c r="K20" s="82">
        <v>6444</v>
      </c>
      <c r="L20" s="82">
        <v>7090</v>
      </c>
      <c r="M20" s="82">
        <v>7639</v>
      </c>
      <c r="N20" s="82">
        <v>8030</v>
      </c>
      <c r="O20" s="82">
        <v>8448</v>
      </c>
      <c r="P20" s="82">
        <v>9322</v>
      </c>
      <c r="Q20" s="82">
        <v>9962</v>
      </c>
      <c r="R20" s="82">
        <v>11049</v>
      </c>
      <c r="S20" s="82">
        <v>11693</v>
      </c>
      <c r="T20" s="82">
        <v>12430</v>
      </c>
      <c r="U20" s="82">
        <v>11796</v>
      </c>
      <c r="V20" s="82">
        <v>11115</v>
      </c>
      <c r="W20" s="82">
        <v>10658</v>
      </c>
      <c r="X20" s="82">
        <v>10548</v>
      </c>
      <c r="Y20" s="82">
        <v>10117</v>
      </c>
      <c r="Z20" s="82">
        <v>10379</v>
      </c>
      <c r="AA20" s="82">
        <v>10977</v>
      </c>
      <c r="AB20" s="82">
        <v>11237</v>
      </c>
      <c r="AC20" s="82">
        <v>11755</v>
      </c>
    </row>
    <row r="21" spans="1:29">
      <c r="A21" s="81" t="s">
        <v>416</v>
      </c>
      <c r="B21" s="82" t="s">
        <v>390</v>
      </c>
      <c r="C21" s="81">
        <v>20</v>
      </c>
      <c r="D21" s="81" t="s">
        <v>467</v>
      </c>
      <c r="E21" s="81" t="s">
        <v>468</v>
      </c>
      <c r="F21" s="82" t="s">
        <v>469</v>
      </c>
      <c r="G21" s="82">
        <v>10561</v>
      </c>
      <c r="H21" s="82">
        <v>11119</v>
      </c>
      <c r="I21" s="82">
        <v>11142</v>
      </c>
      <c r="J21" s="82">
        <v>10378</v>
      </c>
      <c r="K21" s="82">
        <v>10407</v>
      </c>
      <c r="L21" s="82">
        <v>9780</v>
      </c>
      <c r="M21" s="82">
        <v>10055</v>
      </c>
      <c r="N21" s="82">
        <v>10917</v>
      </c>
      <c r="O21" s="82">
        <v>12194</v>
      </c>
      <c r="P21" s="82">
        <v>13232</v>
      </c>
      <c r="Q21" s="82">
        <v>15750</v>
      </c>
      <c r="R21" s="82">
        <v>16639</v>
      </c>
      <c r="S21" s="82">
        <v>19285</v>
      </c>
      <c r="T21" s="82">
        <v>22773</v>
      </c>
      <c r="U21" s="82">
        <v>23220</v>
      </c>
      <c r="V21" s="82">
        <v>25533</v>
      </c>
      <c r="W21" s="82">
        <v>25701</v>
      </c>
      <c r="X21" s="82">
        <v>26361</v>
      </c>
      <c r="Y21" s="82">
        <v>25334</v>
      </c>
      <c r="Z21" s="82">
        <v>23818</v>
      </c>
      <c r="AA21" s="82">
        <v>25440</v>
      </c>
      <c r="AB21" s="82">
        <v>25480</v>
      </c>
      <c r="AC21" s="82">
        <v>27716</v>
      </c>
    </row>
    <row r="22" spans="1:29">
      <c r="A22" s="81" t="s">
        <v>416</v>
      </c>
      <c r="B22" s="82" t="s">
        <v>390</v>
      </c>
      <c r="C22" s="81">
        <v>21</v>
      </c>
      <c r="D22" s="81" t="s">
        <v>470</v>
      </c>
      <c r="E22" s="81" t="s">
        <v>471</v>
      </c>
      <c r="F22" s="82" t="s">
        <v>472</v>
      </c>
      <c r="G22" s="82">
        <v>3045</v>
      </c>
      <c r="H22" s="82">
        <v>3408</v>
      </c>
      <c r="I22" s="82">
        <v>3715</v>
      </c>
      <c r="J22" s="82">
        <v>4068</v>
      </c>
      <c r="K22" s="82">
        <v>4479</v>
      </c>
      <c r="L22" s="82">
        <v>4893</v>
      </c>
      <c r="M22" s="82">
        <v>5335</v>
      </c>
      <c r="N22" s="82">
        <v>5800</v>
      </c>
      <c r="O22" s="82">
        <v>6107</v>
      </c>
      <c r="P22" s="82">
        <v>6461</v>
      </c>
      <c r="Q22" s="82">
        <v>7003</v>
      </c>
      <c r="R22" s="82">
        <v>7469</v>
      </c>
      <c r="S22" s="82">
        <v>7883</v>
      </c>
      <c r="T22" s="82">
        <v>8299</v>
      </c>
      <c r="U22" s="82">
        <v>8427</v>
      </c>
      <c r="V22" s="82">
        <v>9531</v>
      </c>
      <c r="W22" s="82">
        <v>9985</v>
      </c>
      <c r="X22" s="82">
        <v>9959</v>
      </c>
      <c r="Y22" s="82">
        <v>10291</v>
      </c>
      <c r="Z22" s="82">
        <v>9957</v>
      </c>
      <c r="AA22" s="82">
        <v>10159</v>
      </c>
      <c r="AB22" s="82">
        <v>10404</v>
      </c>
      <c r="AC22" s="82">
        <v>10501</v>
      </c>
    </row>
    <row r="23" spans="1:29">
      <c r="A23" s="81" t="s">
        <v>416</v>
      </c>
      <c r="B23" s="82" t="s">
        <v>390</v>
      </c>
      <c r="C23" s="81">
        <v>22</v>
      </c>
      <c r="D23" s="81" t="s">
        <v>473</v>
      </c>
      <c r="E23" s="81" t="s">
        <v>400</v>
      </c>
      <c r="F23" s="82" t="s">
        <v>474</v>
      </c>
      <c r="G23" s="82">
        <v>39458</v>
      </c>
      <c r="H23" s="82">
        <v>40522</v>
      </c>
      <c r="I23" s="82">
        <v>42298</v>
      </c>
      <c r="J23" s="82">
        <v>46401</v>
      </c>
      <c r="K23" s="82">
        <v>52167</v>
      </c>
      <c r="L23" s="82">
        <v>59165</v>
      </c>
      <c r="M23" s="82">
        <v>66633</v>
      </c>
      <c r="N23" s="82">
        <v>73631</v>
      </c>
      <c r="O23" s="82">
        <v>79692</v>
      </c>
      <c r="P23" s="82">
        <v>85986</v>
      </c>
      <c r="Q23" s="82">
        <v>96620</v>
      </c>
      <c r="R23" s="82">
        <v>105326</v>
      </c>
      <c r="S23" s="82">
        <v>109192</v>
      </c>
      <c r="T23" s="82">
        <v>113190</v>
      </c>
      <c r="U23" s="82">
        <v>106503</v>
      </c>
      <c r="V23" s="82">
        <v>87526</v>
      </c>
      <c r="W23" s="82">
        <v>73980</v>
      </c>
      <c r="X23" s="82">
        <v>63521</v>
      </c>
      <c r="Y23" s="82">
        <v>53948</v>
      </c>
      <c r="Z23" s="82">
        <v>53128</v>
      </c>
      <c r="AA23" s="82">
        <v>55884</v>
      </c>
      <c r="AB23" s="82">
        <v>59563</v>
      </c>
      <c r="AC23" s="82">
        <v>64751</v>
      </c>
    </row>
    <row r="24" spans="1:29">
      <c r="A24" s="81" t="s">
        <v>416</v>
      </c>
      <c r="B24" s="82" t="s">
        <v>390</v>
      </c>
      <c r="C24" s="81">
        <v>23</v>
      </c>
      <c r="D24" s="81" t="s">
        <v>417</v>
      </c>
      <c r="E24" s="81" t="s">
        <v>23</v>
      </c>
      <c r="F24" s="82" t="s">
        <v>475</v>
      </c>
      <c r="G24" s="82">
        <v>52494</v>
      </c>
      <c r="H24" s="82">
        <v>54759</v>
      </c>
      <c r="I24" s="82">
        <v>57058</v>
      </c>
      <c r="J24" s="82">
        <v>59560</v>
      </c>
      <c r="K24" s="82">
        <v>63469</v>
      </c>
      <c r="L24" s="82">
        <v>68134</v>
      </c>
      <c r="M24" s="82">
        <v>74159</v>
      </c>
      <c r="N24" s="82">
        <v>79745</v>
      </c>
      <c r="O24" s="82">
        <v>83777</v>
      </c>
      <c r="P24" s="82">
        <v>90306</v>
      </c>
      <c r="Q24" s="82">
        <v>95869</v>
      </c>
      <c r="R24" s="82">
        <v>103046</v>
      </c>
      <c r="S24" s="82">
        <v>111304</v>
      </c>
      <c r="T24" s="82">
        <v>116592</v>
      </c>
      <c r="U24" s="82">
        <v>113834</v>
      </c>
      <c r="V24" s="82">
        <v>114537</v>
      </c>
      <c r="W24" s="82">
        <v>115838</v>
      </c>
      <c r="X24" s="82">
        <v>114374</v>
      </c>
      <c r="Y24" s="82">
        <v>112839</v>
      </c>
      <c r="Z24" s="82">
        <v>112211</v>
      </c>
      <c r="AA24" s="82">
        <v>116950</v>
      </c>
      <c r="AB24" s="82">
        <v>123267</v>
      </c>
      <c r="AC24" s="82">
        <v>129857</v>
      </c>
    </row>
    <row r="25" spans="1:29">
      <c r="A25" s="81" t="s">
        <v>416</v>
      </c>
      <c r="B25" s="82" t="s">
        <v>390</v>
      </c>
      <c r="C25" s="81">
        <v>24</v>
      </c>
      <c r="D25" s="81" t="s">
        <v>398</v>
      </c>
      <c r="E25" s="81" t="s">
        <v>476</v>
      </c>
      <c r="F25" s="82" t="s">
        <v>477</v>
      </c>
      <c r="G25" s="82">
        <v>8526</v>
      </c>
      <c r="H25" s="82">
        <v>8712</v>
      </c>
      <c r="I25" s="82">
        <v>8703</v>
      </c>
      <c r="J25" s="82">
        <v>8638</v>
      </c>
      <c r="K25" s="82">
        <v>8654</v>
      </c>
      <c r="L25" s="82">
        <v>8363</v>
      </c>
      <c r="M25" s="82">
        <v>8951</v>
      </c>
      <c r="N25" s="82">
        <v>9171</v>
      </c>
      <c r="O25" s="82">
        <v>10002</v>
      </c>
      <c r="P25" s="82">
        <v>11266</v>
      </c>
      <c r="Q25" s="82">
        <v>12641</v>
      </c>
      <c r="R25" s="82">
        <v>13367</v>
      </c>
      <c r="S25" s="82">
        <v>14793</v>
      </c>
      <c r="T25" s="82">
        <v>14792</v>
      </c>
      <c r="U25" s="82">
        <v>14544</v>
      </c>
      <c r="V25" s="82">
        <v>16063</v>
      </c>
      <c r="W25" s="82">
        <v>16242</v>
      </c>
      <c r="X25" s="82">
        <v>15106</v>
      </c>
      <c r="Y25" s="82">
        <v>14394</v>
      </c>
      <c r="Z25" s="82">
        <v>13894</v>
      </c>
      <c r="AA25" s="82">
        <v>15038</v>
      </c>
      <c r="AB25" s="82">
        <v>17142</v>
      </c>
      <c r="AC25" s="82">
        <v>18756</v>
      </c>
    </row>
    <row r="26" spans="1:29">
      <c r="A26" s="81" t="s">
        <v>416</v>
      </c>
      <c r="B26" s="82" t="s">
        <v>390</v>
      </c>
      <c r="C26" s="81">
        <v>25</v>
      </c>
      <c r="D26" s="81" t="s">
        <v>478</v>
      </c>
      <c r="E26" s="81" t="s">
        <v>479</v>
      </c>
      <c r="F26" s="82" t="s">
        <v>480</v>
      </c>
      <c r="G26" s="82">
        <v>15077</v>
      </c>
      <c r="H26" s="82">
        <v>16361</v>
      </c>
      <c r="I26" s="82">
        <v>17868</v>
      </c>
      <c r="J26" s="82">
        <v>19857</v>
      </c>
      <c r="K26" s="82">
        <v>22655</v>
      </c>
      <c r="L26" s="82">
        <v>25856</v>
      </c>
      <c r="M26" s="82">
        <v>29261</v>
      </c>
      <c r="N26" s="82">
        <v>32220</v>
      </c>
      <c r="O26" s="82">
        <v>34459</v>
      </c>
      <c r="P26" s="82">
        <v>37268</v>
      </c>
      <c r="Q26" s="82">
        <v>38819</v>
      </c>
      <c r="R26" s="82">
        <v>42593</v>
      </c>
      <c r="S26" s="82">
        <v>47608</v>
      </c>
      <c r="T26" s="82">
        <v>49874</v>
      </c>
      <c r="U26" s="82">
        <v>47976</v>
      </c>
      <c r="V26" s="82">
        <v>47571</v>
      </c>
      <c r="W26" s="82">
        <v>48394</v>
      </c>
      <c r="X26" s="82">
        <v>49231</v>
      </c>
      <c r="Y26" s="82">
        <v>50122</v>
      </c>
      <c r="Z26" s="82">
        <v>50527</v>
      </c>
      <c r="AA26" s="82">
        <v>52259</v>
      </c>
      <c r="AB26" s="82">
        <v>54053</v>
      </c>
      <c r="AC26" s="82">
        <v>57360</v>
      </c>
    </row>
    <row r="27" spans="1:29">
      <c r="A27" s="81" t="s">
        <v>416</v>
      </c>
      <c r="B27" s="82" t="s">
        <v>390</v>
      </c>
      <c r="C27" s="81">
        <v>26</v>
      </c>
      <c r="D27" s="81" t="s">
        <v>481</v>
      </c>
      <c r="E27" s="81" t="s">
        <v>482</v>
      </c>
      <c r="F27" s="82" t="s">
        <v>483</v>
      </c>
      <c r="G27" s="82">
        <v>28891</v>
      </c>
      <c r="H27" s="82">
        <v>29686</v>
      </c>
      <c r="I27" s="82">
        <v>30487</v>
      </c>
      <c r="J27" s="82">
        <v>31065</v>
      </c>
      <c r="K27" s="82">
        <v>32160</v>
      </c>
      <c r="L27" s="82">
        <v>33915</v>
      </c>
      <c r="M27" s="82">
        <v>35947</v>
      </c>
      <c r="N27" s="82">
        <v>38354</v>
      </c>
      <c r="O27" s="82">
        <v>39316</v>
      </c>
      <c r="P27" s="82">
        <v>41772</v>
      </c>
      <c r="Q27" s="82">
        <v>44409</v>
      </c>
      <c r="R27" s="82">
        <v>47086</v>
      </c>
      <c r="S27" s="82">
        <v>48903</v>
      </c>
      <c r="T27" s="82">
        <v>51926</v>
      </c>
      <c r="U27" s="82">
        <v>51314</v>
      </c>
      <c r="V27" s="82">
        <v>50903</v>
      </c>
      <c r="W27" s="82">
        <v>51202</v>
      </c>
      <c r="X27" s="82">
        <v>50037</v>
      </c>
      <c r="Y27" s="82">
        <v>48323</v>
      </c>
      <c r="Z27" s="82">
        <v>47790</v>
      </c>
      <c r="AA27" s="82">
        <v>49653</v>
      </c>
      <c r="AB27" s="82">
        <v>52072</v>
      </c>
      <c r="AC27" s="82">
        <v>53741</v>
      </c>
    </row>
    <row r="28" spans="1:29">
      <c r="A28" s="81" t="s">
        <v>416</v>
      </c>
      <c r="B28" s="82" t="s">
        <v>390</v>
      </c>
      <c r="C28" s="81">
        <v>27</v>
      </c>
      <c r="D28" s="81" t="s">
        <v>417</v>
      </c>
      <c r="E28" s="81" t="s">
        <v>401</v>
      </c>
      <c r="F28" s="82" t="s">
        <v>484</v>
      </c>
      <c r="G28" s="82">
        <v>22414</v>
      </c>
      <c r="H28" s="82">
        <v>22892</v>
      </c>
      <c r="I28" s="82">
        <v>23652</v>
      </c>
      <c r="J28" s="82">
        <v>25154</v>
      </c>
      <c r="K28" s="82">
        <v>26483</v>
      </c>
      <c r="L28" s="82">
        <v>27888</v>
      </c>
      <c r="M28" s="82">
        <v>30902</v>
      </c>
      <c r="N28" s="82">
        <v>32401</v>
      </c>
      <c r="O28" s="82">
        <v>34066</v>
      </c>
      <c r="P28" s="82">
        <v>35792</v>
      </c>
      <c r="Q28" s="82">
        <v>35724</v>
      </c>
      <c r="R28" s="82">
        <v>37991</v>
      </c>
      <c r="S28" s="82">
        <v>40606</v>
      </c>
      <c r="T28" s="82">
        <v>42177</v>
      </c>
      <c r="U28" s="82">
        <v>41771</v>
      </c>
      <c r="V28" s="82">
        <v>43526</v>
      </c>
      <c r="W28" s="82">
        <v>44390</v>
      </c>
      <c r="X28" s="82">
        <v>43187</v>
      </c>
      <c r="Y28" s="82">
        <v>42041</v>
      </c>
      <c r="Z28" s="82">
        <v>44156</v>
      </c>
      <c r="AA28" s="82">
        <v>46816</v>
      </c>
      <c r="AB28" s="82">
        <v>46491</v>
      </c>
      <c r="AC28" s="82">
        <v>47931</v>
      </c>
    </row>
    <row r="29" spans="1:29">
      <c r="A29" s="81" t="s">
        <v>416</v>
      </c>
      <c r="B29" s="82" t="s">
        <v>390</v>
      </c>
      <c r="C29" s="81">
        <v>28</v>
      </c>
      <c r="D29" s="81" t="s">
        <v>485</v>
      </c>
      <c r="E29" s="81" t="s">
        <v>486</v>
      </c>
      <c r="F29" s="82" t="s">
        <v>487</v>
      </c>
      <c r="G29" s="82">
        <v>14817</v>
      </c>
      <c r="H29" s="82">
        <v>14629</v>
      </c>
      <c r="I29" s="82">
        <v>14617</v>
      </c>
      <c r="J29" s="82">
        <v>15141</v>
      </c>
      <c r="K29" s="82">
        <v>15217</v>
      </c>
      <c r="L29" s="82">
        <v>15242</v>
      </c>
      <c r="M29" s="82">
        <v>16972</v>
      </c>
      <c r="N29" s="82">
        <v>17329</v>
      </c>
      <c r="O29" s="82">
        <v>18218</v>
      </c>
      <c r="P29" s="82">
        <v>18895</v>
      </c>
      <c r="Q29" s="82">
        <v>18784</v>
      </c>
      <c r="R29" s="82">
        <v>20352</v>
      </c>
      <c r="S29" s="82">
        <v>21511</v>
      </c>
      <c r="T29" s="82">
        <v>22279</v>
      </c>
      <c r="U29" s="82">
        <v>21912</v>
      </c>
      <c r="V29" s="82">
        <v>22214</v>
      </c>
      <c r="W29" s="82">
        <v>22095</v>
      </c>
      <c r="X29" s="82">
        <v>21861</v>
      </c>
      <c r="Y29" s="82">
        <v>21125</v>
      </c>
      <c r="Z29" s="82">
        <v>22027</v>
      </c>
      <c r="AA29" s="82">
        <v>23100</v>
      </c>
      <c r="AB29" s="82">
        <v>22496</v>
      </c>
      <c r="AC29" s="82">
        <v>22819</v>
      </c>
    </row>
    <row r="30" spans="1:29">
      <c r="A30" s="81" t="s">
        <v>416</v>
      </c>
      <c r="B30" s="82" t="s">
        <v>390</v>
      </c>
      <c r="C30" s="81">
        <v>29</v>
      </c>
      <c r="D30" s="81" t="s">
        <v>488</v>
      </c>
      <c r="E30" s="81" t="s">
        <v>489</v>
      </c>
      <c r="F30" s="82" t="s">
        <v>490</v>
      </c>
      <c r="G30" s="82">
        <v>769</v>
      </c>
      <c r="H30" s="82">
        <v>700</v>
      </c>
      <c r="I30" s="82">
        <v>696</v>
      </c>
      <c r="J30" s="82">
        <v>710</v>
      </c>
      <c r="K30" s="82">
        <v>729</v>
      </c>
      <c r="L30" s="82">
        <v>743</v>
      </c>
      <c r="M30" s="82">
        <v>708</v>
      </c>
      <c r="N30" s="82">
        <v>745</v>
      </c>
      <c r="O30" s="82">
        <v>759</v>
      </c>
      <c r="P30" s="82">
        <v>788</v>
      </c>
      <c r="Q30" s="82">
        <v>852</v>
      </c>
      <c r="R30" s="82">
        <v>840</v>
      </c>
      <c r="S30" s="82">
        <v>976</v>
      </c>
      <c r="T30" s="82">
        <v>894</v>
      </c>
      <c r="U30" s="82">
        <v>910</v>
      </c>
      <c r="V30" s="82">
        <v>1069</v>
      </c>
      <c r="W30" s="82">
        <v>904</v>
      </c>
      <c r="X30" s="82">
        <v>792</v>
      </c>
      <c r="Y30" s="82">
        <v>757</v>
      </c>
      <c r="Z30" s="82">
        <v>778</v>
      </c>
      <c r="AA30" s="82">
        <v>913</v>
      </c>
      <c r="AB30" s="82">
        <v>1047</v>
      </c>
      <c r="AC30" s="82">
        <v>1126</v>
      </c>
    </row>
    <row r="31" spans="1:29">
      <c r="A31" s="81" t="s">
        <v>416</v>
      </c>
      <c r="B31" s="82" t="s">
        <v>390</v>
      </c>
      <c r="C31" s="81">
        <v>30</v>
      </c>
      <c r="D31" s="81" t="s">
        <v>491</v>
      </c>
      <c r="E31" s="81" t="s">
        <v>492</v>
      </c>
      <c r="F31" s="82" t="s">
        <v>493</v>
      </c>
      <c r="G31" s="82">
        <v>1916</v>
      </c>
      <c r="H31" s="82">
        <v>2121</v>
      </c>
      <c r="I31" s="82">
        <v>2121</v>
      </c>
      <c r="J31" s="82">
        <v>2153</v>
      </c>
      <c r="K31" s="82">
        <v>2228</v>
      </c>
      <c r="L31" s="82">
        <v>2331</v>
      </c>
      <c r="M31" s="82">
        <v>2419</v>
      </c>
      <c r="N31" s="82">
        <v>2569</v>
      </c>
      <c r="O31" s="82">
        <v>2643</v>
      </c>
      <c r="P31" s="82">
        <v>2711</v>
      </c>
      <c r="Q31" s="82">
        <v>2410</v>
      </c>
      <c r="R31" s="82">
        <v>2395</v>
      </c>
      <c r="S31" s="82">
        <v>2338</v>
      </c>
      <c r="T31" s="82">
        <v>2367</v>
      </c>
      <c r="U31" s="82">
        <v>2365</v>
      </c>
      <c r="V31" s="82">
        <v>2538</v>
      </c>
      <c r="W31" s="82">
        <v>2400</v>
      </c>
      <c r="X31" s="82">
        <v>2381</v>
      </c>
      <c r="Y31" s="82">
        <v>2580</v>
      </c>
      <c r="Z31" s="82">
        <v>2689</v>
      </c>
      <c r="AA31" s="82">
        <v>2899</v>
      </c>
      <c r="AB31" s="82">
        <v>3092</v>
      </c>
      <c r="AC31" s="82">
        <v>3329</v>
      </c>
    </row>
    <row r="32" spans="1:29">
      <c r="A32" s="81" t="s">
        <v>416</v>
      </c>
      <c r="B32" s="82" t="s">
        <v>390</v>
      </c>
      <c r="C32" s="81">
        <v>31</v>
      </c>
      <c r="D32" s="81" t="s">
        <v>494</v>
      </c>
      <c r="E32" s="81" t="s">
        <v>495</v>
      </c>
      <c r="F32" s="82" t="s">
        <v>496</v>
      </c>
      <c r="G32" s="82">
        <v>3691</v>
      </c>
      <c r="H32" s="82">
        <v>4104</v>
      </c>
      <c r="I32" s="82">
        <v>4714</v>
      </c>
      <c r="J32" s="82">
        <v>5511</v>
      </c>
      <c r="K32" s="82">
        <v>6597</v>
      </c>
      <c r="L32" s="82">
        <v>7783</v>
      </c>
      <c r="M32" s="82">
        <v>8893</v>
      </c>
      <c r="N32" s="82">
        <v>9657</v>
      </c>
      <c r="O32" s="82">
        <v>10214</v>
      </c>
      <c r="P32" s="82">
        <v>11017</v>
      </c>
      <c r="Q32" s="82">
        <v>11162</v>
      </c>
      <c r="R32" s="82">
        <v>11873</v>
      </c>
      <c r="S32" s="82">
        <v>13016</v>
      </c>
      <c r="T32" s="82">
        <v>13817</v>
      </c>
      <c r="U32" s="82">
        <v>13893</v>
      </c>
      <c r="V32" s="82">
        <v>15080</v>
      </c>
      <c r="W32" s="82">
        <v>16474</v>
      </c>
      <c r="X32" s="82">
        <v>15897</v>
      </c>
      <c r="Y32" s="82">
        <v>15279</v>
      </c>
      <c r="Z32" s="82">
        <v>16142</v>
      </c>
      <c r="AA32" s="82">
        <v>17315</v>
      </c>
      <c r="AB32" s="82">
        <v>17320</v>
      </c>
      <c r="AC32" s="82">
        <v>18147</v>
      </c>
    </row>
    <row r="33" spans="1:29">
      <c r="A33" s="81" t="s">
        <v>416</v>
      </c>
      <c r="B33" s="82" t="s">
        <v>390</v>
      </c>
      <c r="C33" s="81">
        <v>32</v>
      </c>
      <c r="D33" s="81" t="s">
        <v>497</v>
      </c>
      <c r="E33" s="81" t="s">
        <v>498</v>
      </c>
      <c r="F33" s="82" t="s">
        <v>499</v>
      </c>
      <c r="G33" s="82">
        <v>1221</v>
      </c>
      <c r="H33" s="82">
        <v>1338</v>
      </c>
      <c r="I33" s="82">
        <v>1504</v>
      </c>
      <c r="J33" s="82">
        <v>1639</v>
      </c>
      <c r="K33" s="82">
        <v>1712</v>
      </c>
      <c r="L33" s="82">
        <v>1789</v>
      </c>
      <c r="M33" s="82">
        <v>1910</v>
      </c>
      <c r="N33" s="82">
        <v>2101</v>
      </c>
      <c r="O33" s="82">
        <v>2232</v>
      </c>
      <c r="P33" s="82">
        <v>2381</v>
      </c>
      <c r="Q33" s="82">
        <v>2516</v>
      </c>
      <c r="R33" s="82">
        <v>2531</v>
      </c>
      <c r="S33" s="82">
        <v>2765</v>
      </c>
      <c r="T33" s="82">
        <v>2820</v>
      </c>
      <c r="U33" s="82">
        <v>2691</v>
      </c>
      <c r="V33" s="82">
        <v>2625</v>
      </c>
      <c r="W33" s="82">
        <v>2517</v>
      </c>
      <c r="X33" s="82">
        <v>2256</v>
      </c>
      <c r="Y33" s="82">
        <v>2300</v>
      </c>
      <c r="Z33" s="82">
        <v>2520</v>
      </c>
      <c r="AA33" s="82">
        <v>2589</v>
      </c>
      <c r="AB33" s="82">
        <v>2536</v>
      </c>
      <c r="AC33" s="82">
        <v>2510</v>
      </c>
    </row>
    <row r="34" spans="1:29">
      <c r="A34" s="81" t="s">
        <v>416</v>
      </c>
      <c r="B34" s="82" t="s">
        <v>390</v>
      </c>
      <c r="C34" s="81">
        <v>33</v>
      </c>
      <c r="D34" s="81" t="s">
        <v>500</v>
      </c>
      <c r="E34" s="81" t="s">
        <v>402</v>
      </c>
      <c r="F34" s="82" t="s">
        <v>501</v>
      </c>
      <c r="G34" s="82">
        <v>30754</v>
      </c>
      <c r="H34" s="82">
        <v>31490</v>
      </c>
      <c r="I34" s="82">
        <v>33472</v>
      </c>
      <c r="J34" s="82">
        <v>36194</v>
      </c>
      <c r="K34" s="82">
        <v>39657</v>
      </c>
      <c r="L34" s="82">
        <v>43535</v>
      </c>
      <c r="M34" s="82">
        <v>45861</v>
      </c>
      <c r="N34" s="82">
        <v>49131</v>
      </c>
      <c r="O34" s="82">
        <v>51556</v>
      </c>
      <c r="P34" s="82">
        <v>54961</v>
      </c>
      <c r="Q34" s="82">
        <v>57832</v>
      </c>
      <c r="R34" s="82">
        <v>61018</v>
      </c>
      <c r="S34" s="82">
        <v>62928</v>
      </c>
      <c r="T34" s="82">
        <v>65822</v>
      </c>
      <c r="U34" s="82">
        <v>65242</v>
      </c>
      <c r="V34" s="82">
        <v>64483</v>
      </c>
      <c r="W34" s="82">
        <v>65168</v>
      </c>
      <c r="X34" s="82">
        <v>64459</v>
      </c>
      <c r="Y34" s="82">
        <v>61683</v>
      </c>
      <c r="Z34" s="82">
        <v>63408</v>
      </c>
      <c r="AA34" s="82">
        <v>67174</v>
      </c>
      <c r="AB34" s="82">
        <v>72075</v>
      </c>
      <c r="AC34" s="82">
        <v>75765</v>
      </c>
    </row>
    <row r="35" spans="1:29">
      <c r="A35" s="81" t="s">
        <v>416</v>
      </c>
      <c r="B35" s="82" t="s">
        <v>390</v>
      </c>
      <c r="C35" s="81">
        <v>34</v>
      </c>
      <c r="D35" s="81" t="s">
        <v>417</v>
      </c>
      <c r="E35" s="81" t="s">
        <v>32</v>
      </c>
      <c r="F35" s="82" t="s">
        <v>502</v>
      </c>
      <c r="G35" s="82">
        <v>16114</v>
      </c>
      <c r="H35" s="82">
        <v>17800</v>
      </c>
      <c r="I35" s="82">
        <v>19862</v>
      </c>
      <c r="J35" s="82">
        <v>21906</v>
      </c>
      <c r="K35" s="82">
        <v>23614</v>
      </c>
      <c r="L35" s="82">
        <v>25942</v>
      </c>
      <c r="M35" s="82">
        <v>28617</v>
      </c>
      <c r="N35" s="82">
        <v>31761</v>
      </c>
      <c r="O35" s="82">
        <v>33827</v>
      </c>
      <c r="P35" s="82">
        <v>35593</v>
      </c>
      <c r="Q35" s="82">
        <v>37932</v>
      </c>
      <c r="R35" s="82">
        <v>40026</v>
      </c>
      <c r="S35" s="82">
        <v>42582</v>
      </c>
      <c r="T35" s="82">
        <v>44071</v>
      </c>
      <c r="U35" s="82">
        <v>44637</v>
      </c>
      <c r="V35" s="82">
        <v>43430</v>
      </c>
      <c r="W35" s="82">
        <v>42726</v>
      </c>
      <c r="X35" s="82">
        <v>41972</v>
      </c>
      <c r="Y35" s="82">
        <v>41285</v>
      </c>
      <c r="Z35" s="82">
        <v>41080</v>
      </c>
      <c r="AA35" s="82">
        <v>41989</v>
      </c>
      <c r="AB35" s="82">
        <v>43548</v>
      </c>
      <c r="AC35" s="82">
        <v>44447</v>
      </c>
    </row>
    <row r="36" spans="1:29">
      <c r="A36" s="81" t="s">
        <v>416</v>
      </c>
      <c r="B36" s="82" t="s">
        <v>390</v>
      </c>
      <c r="C36" s="81">
        <v>35</v>
      </c>
      <c r="D36" s="81" t="s">
        <v>399</v>
      </c>
      <c r="E36" s="81" t="s">
        <v>503</v>
      </c>
      <c r="F36" s="82" t="s">
        <v>504</v>
      </c>
      <c r="G36" s="82">
        <v>4774</v>
      </c>
      <c r="H36" s="82">
        <v>5273</v>
      </c>
      <c r="I36" s="82">
        <v>5648</v>
      </c>
      <c r="J36" s="82">
        <v>6124</v>
      </c>
      <c r="K36" s="82">
        <v>6514</v>
      </c>
      <c r="L36" s="82">
        <v>7323</v>
      </c>
      <c r="M36" s="82">
        <v>7601</v>
      </c>
      <c r="N36" s="82">
        <v>8021</v>
      </c>
      <c r="O36" s="82">
        <v>8279</v>
      </c>
      <c r="P36" s="82">
        <v>8481</v>
      </c>
      <c r="Q36" s="82">
        <v>9170</v>
      </c>
      <c r="R36" s="82">
        <v>9273</v>
      </c>
      <c r="S36" s="82">
        <v>9443</v>
      </c>
      <c r="T36" s="82">
        <v>9314</v>
      </c>
      <c r="U36" s="82">
        <v>9270</v>
      </c>
      <c r="V36" s="82">
        <v>9499</v>
      </c>
      <c r="W36" s="82">
        <v>8977</v>
      </c>
      <c r="X36" s="82">
        <v>8218</v>
      </c>
      <c r="Y36" s="82">
        <v>7602</v>
      </c>
      <c r="Z36" s="82">
        <v>7751</v>
      </c>
      <c r="AA36" s="82">
        <v>8246</v>
      </c>
      <c r="AB36" s="82">
        <v>8394</v>
      </c>
      <c r="AC36" s="82">
        <v>8560</v>
      </c>
    </row>
    <row r="37" spans="1:29">
      <c r="A37" s="81" t="s">
        <v>416</v>
      </c>
      <c r="B37" s="82" t="s">
        <v>390</v>
      </c>
      <c r="C37" s="81">
        <v>36</v>
      </c>
      <c r="D37" s="81" t="s">
        <v>505</v>
      </c>
      <c r="E37" s="81" t="s">
        <v>506</v>
      </c>
      <c r="F37" s="82" t="s">
        <v>507</v>
      </c>
      <c r="G37" s="82">
        <v>8875</v>
      </c>
      <c r="H37" s="82">
        <v>9604</v>
      </c>
      <c r="I37" s="82">
        <v>10789</v>
      </c>
      <c r="J37" s="82">
        <v>11678</v>
      </c>
      <c r="K37" s="82">
        <v>12013</v>
      </c>
      <c r="L37" s="82">
        <v>12391</v>
      </c>
      <c r="M37" s="82">
        <v>13261</v>
      </c>
      <c r="N37" s="82">
        <v>14723</v>
      </c>
      <c r="O37" s="82">
        <v>15817</v>
      </c>
      <c r="P37" s="82">
        <v>16913</v>
      </c>
      <c r="Q37" s="82">
        <v>17867</v>
      </c>
      <c r="R37" s="82">
        <v>18817</v>
      </c>
      <c r="S37" s="82">
        <v>20107</v>
      </c>
      <c r="T37" s="82">
        <v>20595</v>
      </c>
      <c r="U37" s="82">
        <v>20754</v>
      </c>
      <c r="V37" s="82">
        <v>19914</v>
      </c>
      <c r="W37" s="82">
        <v>19055</v>
      </c>
      <c r="X37" s="82">
        <v>18611</v>
      </c>
      <c r="Y37" s="82">
        <v>17772</v>
      </c>
      <c r="Z37" s="82">
        <v>16618</v>
      </c>
      <c r="AA37" s="82">
        <v>16476</v>
      </c>
      <c r="AB37" s="82">
        <v>16770</v>
      </c>
      <c r="AC37" s="82">
        <v>16304</v>
      </c>
    </row>
    <row r="38" spans="1:29">
      <c r="A38" s="81" t="s">
        <v>416</v>
      </c>
      <c r="B38" s="82" t="s">
        <v>390</v>
      </c>
      <c r="C38" s="81">
        <v>37</v>
      </c>
      <c r="D38" s="81" t="s">
        <v>508</v>
      </c>
      <c r="E38" s="81" t="s">
        <v>509</v>
      </c>
      <c r="F38" s="82" t="s">
        <v>510</v>
      </c>
      <c r="G38" s="82">
        <v>2465</v>
      </c>
      <c r="H38" s="82">
        <v>2923</v>
      </c>
      <c r="I38" s="82">
        <v>3425</v>
      </c>
      <c r="J38" s="82">
        <v>4104</v>
      </c>
      <c r="K38" s="82">
        <v>5087</v>
      </c>
      <c r="L38" s="82">
        <v>6228</v>
      </c>
      <c r="M38" s="82">
        <v>7755</v>
      </c>
      <c r="N38" s="82">
        <v>9017</v>
      </c>
      <c r="O38" s="82">
        <v>9731</v>
      </c>
      <c r="P38" s="82">
        <v>10199</v>
      </c>
      <c r="Q38" s="82">
        <v>10895</v>
      </c>
      <c r="R38" s="82">
        <v>11936</v>
      </c>
      <c r="S38" s="82">
        <v>13032</v>
      </c>
      <c r="T38" s="82">
        <v>14162</v>
      </c>
      <c r="U38" s="82">
        <v>14613</v>
      </c>
      <c r="V38" s="82">
        <v>14017</v>
      </c>
      <c r="W38" s="82">
        <v>14694</v>
      </c>
      <c r="X38" s="82">
        <v>15143</v>
      </c>
      <c r="Y38" s="82">
        <v>15911</v>
      </c>
      <c r="Z38" s="82">
        <v>16711</v>
      </c>
      <c r="AA38" s="82">
        <v>17267</v>
      </c>
      <c r="AB38" s="82">
        <v>18384</v>
      </c>
      <c r="AC38" s="82">
        <v>19583</v>
      </c>
    </row>
    <row r="39" spans="1:29">
      <c r="A39" s="81" t="s">
        <v>416</v>
      </c>
      <c r="B39" s="82" t="s">
        <v>390</v>
      </c>
      <c r="C39" s="81">
        <v>38</v>
      </c>
      <c r="D39" s="81" t="s">
        <v>511</v>
      </c>
      <c r="E39" s="81" t="s">
        <v>403</v>
      </c>
      <c r="F39" s="82" t="s">
        <v>512</v>
      </c>
      <c r="G39" s="82">
        <v>20354</v>
      </c>
      <c r="H39" s="82">
        <v>21149</v>
      </c>
      <c r="I39" s="82">
        <v>22630</v>
      </c>
      <c r="J39" s="82">
        <v>23762</v>
      </c>
      <c r="K39" s="82">
        <v>23637</v>
      </c>
      <c r="L39" s="82">
        <v>27030</v>
      </c>
      <c r="M39" s="82">
        <v>30912</v>
      </c>
      <c r="N39" s="82">
        <v>33043</v>
      </c>
      <c r="O39" s="82">
        <v>34298</v>
      </c>
      <c r="P39" s="82">
        <v>36523</v>
      </c>
      <c r="Q39" s="82">
        <v>38912</v>
      </c>
      <c r="R39" s="82">
        <v>43145</v>
      </c>
      <c r="S39" s="82">
        <v>51678</v>
      </c>
      <c r="T39" s="82">
        <v>55125</v>
      </c>
      <c r="U39" s="82">
        <v>57216</v>
      </c>
      <c r="V39" s="82">
        <v>43936</v>
      </c>
      <c r="W39" s="82">
        <v>40895</v>
      </c>
      <c r="X39" s="82">
        <v>39870</v>
      </c>
      <c r="Y39" s="82">
        <v>35183</v>
      </c>
      <c r="Z39" s="82">
        <v>37841</v>
      </c>
      <c r="AA39" s="82">
        <v>38979</v>
      </c>
      <c r="AB39" s="82">
        <v>39600</v>
      </c>
      <c r="AC39" s="82">
        <v>41272</v>
      </c>
    </row>
    <row r="40" spans="1:29">
      <c r="A40" s="81" t="s">
        <v>416</v>
      </c>
      <c r="B40" s="82" t="s">
        <v>390</v>
      </c>
      <c r="C40" s="81">
        <v>39</v>
      </c>
      <c r="D40" s="81" t="s">
        <v>513</v>
      </c>
      <c r="E40" s="81" t="s">
        <v>404</v>
      </c>
      <c r="F40" s="82" t="s">
        <v>514</v>
      </c>
      <c r="G40" s="82">
        <v>23147</v>
      </c>
      <c r="H40" s="82">
        <v>24784</v>
      </c>
      <c r="I40" s="82">
        <v>26571</v>
      </c>
      <c r="J40" s="82">
        <v>28548</v>
      </c>
      <c r="K40" s="82">
        <v>31189</v>
      </c>
      <c r="L40" s="82">
        <v>35200</v>
      </c>
      <c r="M40" s="82">
        <v>39577</v>
      </c>
      <c r="N40" s="82">
        <v>44818</v>
      </c>
      <c r="O40" s="82">
        <v>50537</v>
      </c>
      <c r="P40" s="82">
        <v>57828</v>
      </c>
      <c r="Q40" s="82">
        <v>66436</v>
      </c>
      <c r="R40" s="82">
        <v>75660</v>
      </c>
      <c r="S40" s="82">
        <v>86701</v>
      </c>
      <c r="T40" s="82">
        <v>91968</v>
      </c>
      <c r="U40" s="82">
        <v>89901</v>
      </c>
      <c r="V40" s="82">
        <v>100489</v>
      </c>
      <c r="W40" s="82">
        <v>106819</v>
      </c>
      <c r="X40" s="82">
        <v>110666</v>
      </c>
      <c r="Y40" s="82">
        <v>113229</v>
      </c>
      <c r="Z40" s="82">
        <v>112629</v>
      </c>
      <c r="AA40" s="82">
        <v>110752</v>
      </c>
      <c r="AB40" s="82">
        <v>111972</v>
      </c>
      <c r="AC40" s="82">
        <v>112981</v>
      </c>
    </row>
    <row r="41" spans="1:29">
      <c r="A41" s="81" t="s">
        <v>416</v>
      </c>
      <c r="B41" s="82" t="s">
        <v>390</v>
      </c>
      <c r="C41" s="81">
        <v>40</v>
      </c>
      <c r="D41" s="81" t="s">
        <v>515</v>
      </c>
      <c r="E41" s="81" t="s">
        <v>516</v>
      </c>
      <c r="F41" s="82" t="s">
        <v>517</v>
      </c>
      <c r="G41" s="82">
        <v>23004</v>
      </c>
      <c r="H41" s="82">
        <v>25237</v>
      </c>
      <c r="I41" s="82">
        <v>27441</v>
      </c>
      <c r="J41" s="82">
        <v>30218</v>
      </c>
      <c r="K41" s="82">
        <v>33157</v>
      </c>
      <c r="L41" s="82">
        <v>36939</v>
      </c>
      <c r="M41" s="82">
        <v>40884</v>
      </c>
      <c r="N41" s="82">
        <v>43730</v>
      </c>
      <c r="O41" s="82">
        <v>47474</v>
      </c>
      <c r="P41" s="82">
        <v>50028</v>
      </c>
      <c r="Q41" s="82">
        <v>55020</v>
      </c>
      <c r="R41" s="82">
        <v>62635</v>
      </c>
      <c r="S41" s="82">
        <v>69727</v>
      </c>
      <c r="T41" s="82">
        <v>74609</v>
      </c>
      <c r="U41" s="82">
        <v>73116</v>
      </c>
      <c r="V41" s="82">
        <v>70971</v>
      </c>
      <c r="W41" s="82">
        <v>72678</v>
      </c>
      <c r="X41" s="82">
        <v>69502</v>
      </c>
      <c r="Y41" s="82">
        <v>69200</v>
      </c>
      <c r="Z41" s="82">
        <v>72934</v>
      </c>
      <c r="AA41" s="82">
        <v>78566</v>
      </c>
      <c r="AB41" s="82">
        <v>81215</v>
      </c>
      <c r="AC41" s="82">
        <v>86101</v>
      </c>
    </row>
    <row r="42" spans="1:29">
      <c r="A42" s="81" t="s">
        <v>416</v>
      </c>
      <c r="B42" s="82" t="s">
        <v>390</v>
      </c>
      <c r="C42" s="81">
        <v>41</v>
      </c>
      <c r="D42" s="81" t="s">
        <v>417</v>
      </c>
      <c r="E42" s="81" t="s">
        <v>518</v>
      </c>
      <c r="F42" s="82" t="s">
        <v>519</v>
      </c>
      <c r="G42" s="82">
        <v>71217</v>
      </c>
      <c r="H42" s="82">
        <v>75429</v>
      </c>
      <c r="I42" s="82">
        <v>78450</v>
      </c>
      <c r="J42" s="82">
        <v>82905</v>
      </c>
      <c r="K42" s="82">
        <v>88100</v>
      </c>
      <c r="L42" s="82">
        <v>94189</v>
      </c>
      <c r="M42" s="82">
        <v>100573</v>
      </c>
      <c r="N42" s="82">
        <v>107436</v>
      </c>
      <c r="O42" s="82">
        <v>116270</v>
      </c>
      <c r="P42" s="82">
        <v>125094</v>
      </c>
      <c r="Q42" s="82">
        <v>135003</v>
      </c>
      <c r="R42" s="82">
        <v>145884</v>
      </c>
      <c r="S42" s="82">
        <v>158626</v>
      </c>
      <c r="T42" s="82">
        <v>173815</v>
      </c>
      <c r="U42" s="82">
        <v>183109</v>
      </c>
      <c r="V42" s="82">
        <v>185111</v>
      </c>
      <c r="W42" s="82">
        <v>184186</v>
      </c>
      <c r="X42" s="82">
        <v>176802</v>
      </c>
      <c r="Y42" s="82">
        <v>177520</v>
      </c>
      <c r="Z42" s="82">
        <v>177217</v>
      </c>
      <c r="AA42" s="82">
        <v>182241</v>
      </c>
      <c r="AB42" s="82">
        <v>187077</v>
      </c>
      <c r="AC42" s="82">
        <v>190412</v>
      </c>
    </row>
    <row r="43" spans="1:29">
      <c r="A43" s="81" t="s">
        <v>416</v>
      </c>
      <c r="B43" s="82" t="s">
        <v>390</v>
      </c>
      <c r="C43" s="81">
        <v>42</v>
      </c>
      <c r="D43" s="81" t="s">
        <v>520</v>
      </c>
      <c r="E43" s="81" t="s">
        <v>405</v>
      </c>
      <c r="F43" s="82" t="s">
        <v>521</v>
      </c>
      <c r="G43" s="82">
        <v>26159</v>
      </c>
      <c r="H43" s="82">
        <v>27431</v>
      </c>
      <c r="I43" s="82">
        <v>28586</v>
      </c>
      <c r="J43" s="82">
        <v>30133</v>
      </c>
      <c r="K43" s="82">
        <v>31999</v>
      </c>
      <c r="L43" s="82">
        <v>34536</v>
      </c>
      <c r="M43" s="82">
        <v>36796</v>
      </c>
      <c r="N43" s="82">
        <v>38490</v>
      </c>
      <c r="O43" s="82">
        <v>41188</v>
      </c>
      <c r="P43" s="82">
        <v>44077</v>
      </c>
      <c r="Q43" s="82">
        <v>47276</v>
      </c>
      <c r="R43" s="82">
        <v>51629</v>
      </c>
      <c r="S43" s="82">
        <v>55835</v>
      </c>
      <c r="T43" s="82">
        <v>61126</v>
      </c>
      <c r="U43" s="82">
        <v>64487</v>
      </c>
      <c r="V43" s="82">
        <v>65598</v>
      </c>
      <c r="W43" s="82">
        <v>65068</v>
      </c>
      <c r="X43" s="82">
        <v>61590</v>
      </c>
      <c r="Y43" s="82">
        <v>62638</v>
      </c>
      <c r="Z43" s="82">
        <v>62895</v>
      </c>
      <c r="AA43" s="82">
        <v>63473</v>
      </c>
      <c r="AB43" s="82">
        <v>63914</v>
      </c>
      <c r="AC43" s="82">
        <v>65541</v>
      </c>
    </row>
    <row r="44" spans="1:29">
      <c r="A44" s="81" t="s">
        <v>416</v>
      </c>
      <c r="B44" s="82" t="s">
        <v>390</v>
      </c>
      <c r="C44" s="81">
        <v>43</v>
      </c>
      <c r="D44" s="81" t="s">
        <v>522</v>
      </c>
      <c r="E44" s="81" t="s">
        <v>406</v>
      </c>
      <c r="F44" s="82" t="s">
        <v>523</v>
      </c>
      <c r="G44" s="82">
        <v>22545</v>
      </c>
      <c r="H44" s="82">
        <v>24191</v>
      </c>
      <c r="I44" s="82">
        <v>25273</v>
      </c>
      <c r="J44" s="82">
        <v>26819</v>
      </c>
      <c r="K44" s="82">
        <v>28544</v>
      </c>
      <c r="L44" s="82">
        <v>30332</v>
      </c>
      <c r="M44" s="82">
        <v>32678</v>
      </c>
      <c r="N44" s="82">
        <v>34910</v>
      </c>
      <c r="O44" s="82">
        <v>37412</v>
      </c>
      <c r="P44" s="82">
        <v>40166</v>
      </c>
      <c r="Q44" s="82">
        <v>43360</v>
      </c>
      <c r="R44" s="82">
        <v>46290</v>
      </c>
      <c r="S44" s="82">
        <v>50087</v>
      </c>
      <c r="T44" s="82">
        <v>53895</v>
      </c>
      <c r="U44" s="82">
        <v>56630</v>
      </c>
      <c r="V44" s="82">
        <v>56863</v>
      </c>
      <c r="W44" s="82">
        <v>56650</v>
      </c>
      <c r="X44" s="82">
        <v>55369</v>
      </c>
      <c r="Y44" s="82">
        <v>55493</v>
      </c>
      <c r="Z44" s="82">
        <v>55716</v>
      </c>
      <c r="AA44" s="82">
        <v>57897</v>
      </c>
      <c r="AB44" s="82">
        <v>59846</v>
      </c>
      <c r="AC44" s="82">
        <v>60975</v>
      </c>
    </row>
    <row r="45" spans="1:29">
      <c r="A45" s="81" t="s">
        <v>416</v>
      </c>
      <c r="B45" s="82" t="s">
        <v>390</v>
      </c>
      <c r="C45" s="81">
        <v>44</v>
      </c>
      <c r="D45" s="81" t="s">
        <v>524</v>
      </c>
      <c r="E45" s="81" t="s">
        <v>407</v>
      </c>
      <c r="F45" s="82" t="s">
        <v>525</v>
      </c>
      <c r="G45" s="82">
        <v>22513</v>
      </c>
      <c r="H45" s="82">
        <v>23807</v>
      </c>
      <c r="I45" s="82">
        <v>24591</v>
      </c>
      <c r="J45" s="82">
        <v>25953</v>
      </c>
      <c r="K45" s="82">
        <v>27557</v>
      </c>
      <c r="L45" s="82">
        <v>29321</v>
      </c>
      <c r="M45" s="82">
        <v>31099</v>
      </c>
      <c r="N45" s="82">
        <v>34036</v>
      </c>
      <c r="O45" s="82">
        <v>37670</v>
      </c>
      <c r="P45" s="82">
        <v>40851</v>
      </c>
      <c r="Q45" s="82">
        <v>44367</v>
      </c>
      <c r="R45" s="82">
        <v>47965</v>
      </c>
      <c r="S45" s="82">
        <v>52704</v>
      </c>
      <c r="T45" s="82">
        <v>58794</v>
      </c>
      <c r="U45" s="82">
        <v>61992</v>
      </c>
      <c r="V45" s="82">
        <v>62650</v>
      </c>
      <c r="W45" s="82">
        <v>62468</v>
      </c>
      <c r="X45" s="82">
        <v>59843</v>
      </c>
      <c r="Y45" s="82">
        <v>59389</v>
      </c>
      <c r="Z45" s="82">
        <v>58606</v>
      </c>
      <c r="AA45" s="82">
        <v>60871</v>
      </c>
      <c r="AB45" s="82">
        <v>63317</v>
      </c>
      <c r="AC45" s="82">
        <v>63896</v>
      </c>
    </row>
    <row r="46" spans="1:29">
      <c r="A46" s="81" t="s">
        <v>416</v>
      </c>
      <c r="B46" s="82" t="s">
        <v>390</v>
      </c>
      <c r="C46" s="81">
        <v>45</v>
      </c>
      <c r="D46" s="81" t="s">
        <v>419</v>
      </c>
      <c r="E46" s="81" t="s">
        <v>526</v>
      </c>
      <c r="F46" s="82" t="s">
        <v>527</v>
      </c>
      <c r="G46" s="82">
        <v>12614</v>
      </c>
      <c r="H46" s="82">
        <v>13340</v>
      </c>
      <c r="I46" s="82">
        <v>13908</v>
      </c>
      <c r="J46" s="82">
        <v>14870</v>
      </c>
      <c r="K46" s="82">
        <v>15850</v>
      </c>
      <c r="L46" s="82">
        <v>17288</v>
      </c>
      <c r="M46" s="82">
        <v>18504</v>
      </c>
      <c r="N46" s="82">
        <v>19845</v>
      </c>
      <c r="O46" s="82">
        <v>21077</v>
      </c>
      <c r="P46" s="82">
        <v>22675</v>
      </c>
      <c r="Q46" s="82">
        <v>24439</v>
      </c>
      <c r="R46" s="82">
        <v>25723</v>
      </c>
      <c r="S46" s="82">
        <v>27138</v>
      </c>
      <c r="T46" s="82">
        <v>29311</v>
      </c>
      <c r="U46" s="82">
        <v>29958</v>
      </c>
      <c r="V46" s="82">
        <v>30348</v>
      </c>
      <c r="W46" s="82">
        <v>30821</v>
      </c>
      <c r="X46" s="82">
        <v>30681</v>
      </c>
      <c r="Y46" s="82">
        <v>29949</v>
      </c>
      <c r="Z46" s="82">
        <v>29637</v>
      </c>
      <c r="AA46" s="82">
        <v>31814</v>
      </c>
      <c r="AB46" s="82">
        <v>32175</v>
      </c>
      <c r="AC46" s="82">
        <v>32774</v>
      </c>
    </row>
    <row r="47" spans="1:29">
      <c r="A47" s="81" t="s">
        <v>416</v>
      </c>
      <c r="B47" s="82" t="s">
        <v>390</v>
      </c>
      <c r="C47" s="81">
        <v>46</v>
      </c>
      <c r="D47" s="81" t="s">
        <v>528</v>
      </c>
      <c r="E47" s="81" t="s">
        <v>408</v>
      </c>
      <c r="F47" s="82" t="s">
        <v>529</v>
      </c>
      <c r="G47" s="82">
        <v>6457</v>
      </c>
      <c r="H47" s="82">
        <v>6948</v>
      </c>
      <c r="I47" s="82">
        <v>7291</v>
      </c>
      <c r="J47" s="82">
        <v>7933</v>
      </c>
      <c r="K47" s="82">
        <v>8492</v>
      </c>
      <c r="L47" s="82">
        <v>9355</v>
      </c>
      <c r="M47" s="82">
        <v>10189</v>
      </c>
      <c r="N47" s="82">
        <v>11056</v>
      </c>
      <c r="O47" s="82">
        <v>11840</v>
      </c>
      <c r="P47" s="82">
        <v>12957</v>
      </c>
      <c r="Q47" s="82">
        <v>14237</v>
      </c>
      <c r="R47" s="82">
        <v>15085</v>
      </c>
      <c r="S47" s="82">
        <v>15753</v>
      </c>
      <c r="T47" s="82">
        <v>17169</v>
      </c>
      <c r="U47" s="82">
        <v>17519</v>
      </c>
      <c r="V47" s="82">
        <v>17684</v>
      </c>
      <c r="W47" s="82">
        <v>17702</v>
      </c>
      <c r="X47" s="82">
        <v>17162</v>
      </c>
      <c r="Y47" s="82">
        <v>16608</v>
      </c>
      <c r="Z47" s="82">
        <v>16434</v>
      </c>
      <c r="AA47" s="82">
        <v>18040</v>
      </c>
      <c r="AB47" s="82">
        <v>18213</v>
      </c>
      <c r="AC47" s="82">
        <v>18587</v>
      </c>
    </row>
    <row r="48" spans="1:29">
      <c r="A48" s="81" t="s">
        <v>416</v>
      </c>
      <c r="B48" s="82" t="s">
        <v>390</v>
      </c>
      <c r="C48" s="81">
        <v>47</v>
      </c>
      <c r="D48" s="81" t="s">
        <v>530</v>
      </c>
      <c r="E48" s="81" t="s">
        <v>409</v>
      </c>
      <c r="F48" s="82" t="s">
        <v>531</v>
      </c>
      <c r="G48" s="82">
        <v>6157</v>
      </c>
      <c r="H48" s="82">
        <v>6392</v>
      </c>
      <c r="I48" s="82">
        <v>6617</v>
      </c>
      <c r="J48" s="82">
        <v>6937</v>
      </c>
      <c r="K48" s="82">
        <v>7358</v>
      </c>
      <c r="L48" s="82">
        <v>7933</v>
      </c>
      <c r="M48" s="82">
        <v>8315</v>
      </c>
      <c r="N48" s="82">
        <v>8789</v>
      </c>
      <c r="O48" s="82">
        <v>9237</v>
      </c>
      <c r="P48" s="82">
        <v>9718</v>
      </c>
      <c r="Q48" s="82">
        <v>10202</v>
      </c>
      <c r="R48" s="82">
        <v>10638</v>
      </c>
      <c r="S48" s="82">
        <v>11385</v>
      </c>
      <c r="T48" s="82">
        <v>12142</v>
      </c>
      <c r="U48" s="82">
        <v>12439</v>
      </c>
      <c r="V48" s="82">
        <v>12664</v>
      </c>
      <c r="W48" s="82">
        <v>13119</v>
      </c>
      <c r="X48" s="82">
        <v>13519</v>
      </c>
      <c r="Y48" s="82">
        <v>13341</v>
      </c>
      <c r="Z48" s="82">
        <v>13203</v>
      </c>
      <c r="AA48" s="82">
        <v>13774</v>
      </c>
      <c r="AB48" s="82">
        <v>13962</v>
      </c>
      <c r="AC48" s="82">
        <v>14187</v>
      </c>
    </row>
    <row r="49" spans="1:29">
      <c r="A49" s="81" t="s">
        <v>416</v>
      </c>
      <c r="B49" s="82" t="s">
        <v>390</v>
      </c>
      <c r="C49" s="81">
        <v>48</v>
      </c>
      <c r="D49" s="81" t="s">
        <v>532</v>
      </c>
      <c r="E49" s="81" t="s">
        <v>410</v>
      </c>
      <c r="F49" s="82" t="s">
        <v>533</v>
      </c>
      <c r="G49" s="82">
        <v>4509</v>
      </c>
      <c r="H49" s="82">
        <v>4662</v>
      </c>
      <c r="I49" s="82">
        <v>4798</v>
      </c>
      <c r="J49" s="82">
        <v>5159</v>
      </c>
      <c r="K49" s="82">
        <v>5572</v>
      </c>
      <c r="L49" s="82">
        <v>5809</v>
      </c>
      <c r="M49" s="82">
        <v>6158</v>
      </c>
      <c r="N49" s="82">
        <v>6488</v>
      </c>
      <c r="O49" s="82">
        <v>6963</v>
      </c>
      <c r="P49" s="82">
        <v>7398</v>
      </c>
      <c r="Q49" s="82">
        <v>7942</v>
      </c>
      <c r="R49" s="82">
        <v>8510</v>
      </c>
      <c r="S49" s="82">
        <v>9092</v>
      </c>
      <c r="T49" s="82">
        <v>9534</v>
      </c>
      <c r="U49" s="82">
        <v>9792</v>
      </c>
      <c r="V49" s="82">
        <v>10295</v>
      </c>
      <c r="W49" s="82">
        <v>10127</v>
      </c>
      <c r="X49" s="82">
        <v>9365</v>
      </c>
      <c r="Y49" s="82">
        <v>9046</v>
      </c>
      <c r="Z49" s="82">
        <v>9115</v>
      </c>
      <c r="AA49" s="82">
        <v>9277</v>
      </c>
      <c r="AB49" s="82">
        <v>9290</v>
      </c>
      <c r="AC49" s="82">
        <v>9466</v>
      </c>
    </row>
    <row r="50" spans="1:29">
      <c r="A50" s="81" t="s">
        <v>416</v>
      </c>
      <c r="B50" s="82" t="s">
        <v>390</v>
      </c>
      <c r="C50" s="81">
        <v>49</v>
      </c>
      <c r="D50" s="81" t="s">
        <v>534</v>
      </c>
      <c r="E50" s="81" t="s">
        <v>411</v>
      </c>
      <c r="F50" s="82" t="s">
        <v>535</v>
      </c>
    </row>
    <row r="52" spans="1:29">
      <c r="A52" s="81" t="s">
        <v>416</v>
      </c>
      <c r="B52" s="81" t="s">
        <v>390</v>
      </c>
      <c r="C52" s="81">
        <v>991</v>
      </c>
      <c r="D52" s="81" t="s">
        <v>419</v>
      </c>
      <c r="E52" s="81" t="s">
        <v>536</v>
      </c>
      <c r="F52" s="81" t="s">
        <v>537</v>
      </c>
      <c r="G52" s="82">
        <v>7291</v>
      </c>
      <c r="H52" s="82">
        <v>7491</v>
      </c>
      <c r="I52" s="82">
        <v>8248</v>
      </c>
      <c r="J52" s="82">
        <v>8572</v>
      </c>
      <c r="K52" s="82">
        <v>9241</v>
      </c>
      <c r="L52" s="82">
        <v>10155</v>
      </c>
      <c r="M52" s="82">
        <v>11168</v>
      </c>
      <c r="N52" s="82">
        <v>11697</v>
      </c>
      <c r="O52" s="82">
        <v>12032</v>
      </c>
      <c r="P52" s="82">
        <v>12929</v>
      </c>
      <c r="Q52" s="82">
        <v>13832</v>
      </c>
      <c r="R52" s="82">
        <v>14886</v>
      </c>
      <c r="S52" s="82">
        <v>15701</v>
      </c>
      <c r="T52" s="82">
        <v>16614</v>
      </c>
      <c r="U52" s="82">
        <v>15544</v>
      </c>
      <c r="V52" s="82">
        <v>15328</v>
      </c>
      <c r="W52" s="82">
        <v>15530</v>
      </c>
      <c r="X52" s="82">
        <v>14832</v>
      </c>
      <c r="Y52" s="82">
        <v>15295</v>
      </c>
      <c r="Z52" s="82">
        <v>16684</v>
      </c>
      <c r="AA52" s="82">
        <v>17201</v>
      </c>
      <c r="AB52" s="82">
        <v>18501</v>
      </c>
      <c r="AC52" s="82">
        <v>20029</v>
      </c>
    </row>
    <row r="53" spans="1:29">
      <c r="A53" s="81" t="s">
        <v>416</v>
      </c>
      <c r="B53" s="81" t="s">
        <v>390</v>
      </c>
      <c r="C53" s="81">
        <v>992</v>
      </c>
      <c r="D53" s="81" t="s">
        <v>419</v>
      </c>
      <c r="E53" s="81" t="s">
        <v>538</v>
      </c>
      <c r="F53" s="81" t="s">
        <v>539</v>
      </c>
      <c r="G53" s="82">
        <v>5166</v>
      </c>
      <c r="H53" s="82">
        <v>5977</v>
      </c>
      <c r="I53" s="82">
        <v>6023</v>
      </c>
      <c r="J53" s="82">
        <v>6406</v>
      </c>
      <c r="K53" s="82">
        <v>6644</v>
      </c>
      <c r="L53" s="82">
        <v>7044</v>
      </c>
      <c r="M53" s="82">
        <v>7466</v>
      </c>
      <c r="N53" s="82">
        <v>7196</v>
      </c>
      <c r="O53" s="82">
        <v>7464</v>
      </c>
      <c r="P53" s="82">
        <v>7634</v>
      </c>
      <c r="Q53" s="82">
        <v>7786</v>
      </c>
      <c r="R53" s="82">
        <v>9014</v>
      </c>
      <c r="S53" s="82">
        <v>9758</v>
      </c>
      <c r="T53" s="82">
        <v>10354</v>
      </c>
      <c r="U53" s="82">
        <v>9077</v>
      </c>
      <c r="V53" s="82">
        <v>8736</v>
      </c>
      <c r="W53" s="82">
        <v>8027</v>
      </c>
      <c r="X53" s="82">
        <v>7700</v>
      </c>
      <c r="Y53" s="82">
        <v>7593</v>
      </c>
      <c r="Z53" s="82">
        <v>7488</v>
      </c>
      <c r="AA53" s="82">
        <v>7894</v>
      </c>
      <c r="AB53" s="82">
        <v>8303</v>
      </c>
      <c r="AC53" s="82">
        <v>8527</v>
      </c>
    </row>
    <row r="54" spans="1:29">
      <c r="A54" s="81" t="s">
        <v>416</v>
      </c>
      <c r="B54" s="81" t="s">
        <v>390</v>
      </c>
      <c r="C54" s="81">
        <v>993</v>
      </c>
      <c r="D54" s="81" t="s">
        <v>419</v>
      </c>
      <c r="E54" s="81" t="s">
        <v>540</v>
      </c>
      <c r="F54" s="81" t="s">
        <v>541</v>
      </c>
      <c r="G54" s="82">
        <v>13606</v>
      </c>
      <c r="H54" s="82">
        <v>14527</v>
      </c>
      <c r="I54" s="82">
        <v>14857</v>
      </c>
      <c r="J54" s="82">
        <v>14446</v>
      </c>
      <c r="K54" s="82">
        <v>14886</v>
      </c>
      <c r="L54" s="82">
        <v>14673</v>
      </c>
      <c r="M54" s="82">
        <v>15390</v>
      </c>
      <c r="N54" s="82">
        <v>16717</v>
      </c>
      <c r="O54" s="82">
        <v>18301</v>
      </c>
      <c r="P54" s="82">
        <v>19693</v>
      </c>
      <c r="Q54" s="82">
        <v>22753</v>
      </c>
      <c r="R54" s="82">
        <v>24108</v>
      </c>
      <c r="S54" s="82">
        <v>27168</v>
      </c>
      <c r="T54" s="82">
        <v>31072</v>
      </c>
      <c r="U54" s="82">
        <v>31647</v>
      </c>
      <c r="V54" s="82">
        <v>35064</v>
      </c>
      <c r="W54" s="82">
        <v>35686</v>
      </c>
      <c r="X54" s="82">
        <v>36320</v>
      </c>
      <c r="Y54" s="82">
        <v>35625</v>
      </c>
      <c r="Z54" s="82">
        <v>33775</v>
      </c>
      <c r="AA54" s="82">
        <v>35599</v>
      </c>
      <c r="AB54" s="82">
        <v>35884</v>
      </c>
      <c r="AC54" s="82">
        <v>38217</v>
      </c>
    </row>
  </sheetData>
  <pageMargins left="0.7" right="0.7" top="0.78740157499999996" bottom="0.78740157499999996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/>
  </sheetPr>
  <dimension ref="A1:BZ54"/>
  <sheetViews>
    <sheetView zoomScale="85" zoomScaleNormal="85" workbookViewId="0">
      <pane xSplit="6" ySplit="1" topLeftCell="G2" activePane="bottomRight" state="frozen"/>
      <selection pane="topRight"/>
      <selection pane="bottomLeft"/>
      <selection pane="bottomRight"/>
    </sheetView>
  </sheetViews>
  <sheetFormatPr baseColWidth="10" defaultColWidth="7.85546875" defaultRowHeight="11.25" outlineLevelCol="1"/>
  <cols>
    <col min="1" max="1" width="6.5703125" style="81" customWidth="1"/>
    <col min="2" max="2" width="8.7109375" style="81" customWidth="1"/>
    <col min="3" max="4" width="5.85546875" style="81" customWidth="1"/>
    <col min="5" max="5" width="6.5703125" style="81" customWidth="1"/>
    <col min="6" max="6" width="48.5703125" style="81" hidden="1" customWidth="1" outlineLevel="1"/>
    <col min="7" max="7" width="8.140625" style="82" customWidth="1" collapsed="1"/>
    <col min="8" max="78" width="8.140625" style="82" customWidth="1"/>
    <col min="79" max="16384" width="7.85546875" style="81"/>
  </cols>
  <sheetData>
    <row r="1" spans="1:29" s="80" customFormat="1">
      <c r="A1" s="80" t="s">
        <v>199</v>
      </c>
      <c r="B1" s="80" t="s">
        <v>413</v>
      </c>
      <c r="C1" s="80" t="s">
        <v>414</v>
      </c>
      <c r="D1" s="80" t="s">
        <v>415</v>
      </c>
      <c r="E1" s="80" t="s">
        <v>393</v>
      </c>
      <c r="F1" s="80" t="s">
        <v>392</v>
      </c>
      <c r="G1" s="80">
        <v>1995</v>
      </c>
      <c r="H1" s="80">
        <v>1996</v>
      </c>
      <c r="I1" s="80">
        <v>1997</v>
      </c>
      <c r="J1" s="80">
        <v>1998</v>
      </c>
      <c r="K1" s="80">
        <v>1999</v>
      </c>
      <c r="L1" s="80">
        <v>2000</v>
      </c>
      <c r="M1" s="80">
        <v>2001</v>
      </c>
      <c r="N1" s="80">
        <v>2002</v>
      </c>
      <c r="O1" s="80">
        <v>2003</v>
      </c>
      <c r="P1" s="80">
        <v>2004</v>
      </c>
      <c r="Q1" s="80">
        <v>2005</v>
      </c>
      <c r="R1" s="80">
        <v>2006</v>
      </c>
      <c r="S1" s="80">
        <v>2007</v>
      </c>
      <c r="T1" s="80">
        <v>2008</v>
      </c>
      <c r="U1" s="80">
        <v>2009</v>
      </c>
      <c r="V1" s="80">
        <v>2010</v>
      </c>
      <c r="W1" s="80">
        <v>2011</v>
      </c>
      <c r="X1" s="80">
        <v>2012</v>
      </c>
      <c r="Y1" s="80">
        <v>2013</v>
      </c>
      <c r="Z1" s="80">
        <v>2014</v>
      </c>
      <c r="AA1" s="80">
        <v>2015</v>
      </c>
      <c r="AB1" s="80">
        <v>2016</v>
      </c>
      <c r="AC1" s="80">
        <v>2017</v>
      </c>
    </row>
    <row r="2" spans="1:29">
      <c r="A2" s="81" t="s">
        <v>416</v>
      </c>
      <c r="B2" s="82" t="s">
        <v>391</v>
      </c>
      <c r="C2" s="81">
        <v>1</v>
      </c>
      <c r="D2" s="81" t="s">
        <v>417</v>
      </c>
      <c r="E2" s="81" t="s">
        <v>394</v>
      </c>
      <c r="F2" s="82" t="s">
        <v>418</v>
      </c>
      <c r="G2" s="82">
        <v>219492</v>
      </c>
      <c r="H2" s="82">
        <v>233056</v>
      </c>
      <c r="I2" s="82">
        <v>251313</v>
      </c>
      <c r="J2" s="82">
        <v>268361</v>
      </c>
      <c r="K2" s="82">
        <v>288624</v>
      </c>
      <c r="L2" s="82">
        <v>313263</v>
      </c>
      <c r="M2" s="82">
        <v>337835</v>
      </c>
      <c r="N2" s="82">
        <v>360690</v>
      </c>
      <c r="O2" s="82">
        <v>386223</v>
      </c>
      <c r="P2" s="82">
        <v>411320</v>
      </c>
      <c r="Q2" s="82">
        <v>444044</v>
      </c>
      <c r="R2" s="82">
        <v>481152</v>
      </c>
      <c r="S2" s="82">
        <v>522556</v>
      </c>
      <c r="T2" s="82">
        <v>559777</v>
      </c>
      <c r="U2" s="82">
        <v>549173</v>
      </c>
      <c r="V2" s="82">
        <v>541475</v>
      </c>
      <c r="W2" s="82">
        <v>530986</v>
      </c>
      <c r="X2" s="82">
        <v>498790</v>
      </c>
      <c r="Y2" s="82">
        <v>485315</v>
      </c>
      <c r="Z2" s="82">
        <v>491643</v>
      </c>
      <c r="AA2" s="82">
        <v>514565</v>
      </c>
      <c r="AB2" s="82">
        <v>528597</v>
      </c>
      <c r="AC2" s="82">
        <v>547311</v>
      </c>
    </row>
    <row r="3" spans="1:29">
      <c r="A3" s="81" t="s">
        <v>416</v>
      </c>
      <c r="B3" s="82" t="s">
        <v>391</v>
      </c>
      <c r="C3" s="81">
        <v>2</v>
      </c>
      <c r="D3" s="81" t="s">
        <v>419</v>
      </c>
      <c r="E3" s="81" t="s">
        <v>420</v>
      </c>
      <c r="F3" s="82" t="s">
        <v>421</v>
      </c>
      <c r="G3" s="82">
        <v>214983</v>
      </c>
      <c r="H3" s="82">
        <v>228394</v>
      </c>
      <c r="I3" s="82">
        <v>246515</v>
      </c>
      <c r="J3" s="82">
        <v>263202</v>
      </c>
      <c r="K3" s="82">
        <v>283052</v>
      </c>
      <c r="L3" s="82">
        <v>307454</v>
      </c>
      <c r="M3" s="82">
        <v>331677</v>
      </c>
      <c r="N3" s="82">
        <v>354202</v>
      </c>
      <c r="O3" s="82">
        <v>379260</v>
      </c>
      <c r="P3" s="82">
        <v>403922</v>
      </c>
      <c r="Q3" s="82">
        <v>436102</v>
      </c>
      <c r="R3" s="82">
        <v>472642</v>
      </c>
      <c r="S3" s="82">
        <v>513464</v>
      </c>
      <c r="T3" s="82">
        <v>550243</v>
      </c>
      <c r="U3" s="82">
        <v>539381</v>
      </c>
      <c r="V3" s="82">
        <v>531180</v>
      </c>
      <c r="W3" s="82">
        <v>520859</v>
      </c>
      <c r="X3" s="82">
        <v>489425</v>
      </c>
      <c r="Y3" s="82">
        <v>476269</v>
      </c>
      <c r="Z3" s="82">
        <v>482528</v>
      </c>
      <c r="AA3" s="82">
        <v>505288</v>
      </c>
      <c r="AB3" s="82">
        <v>519307</v>
      </c>
      <c r="AC3" s="82">
        <v>537845</v>
      </c>
    </row>
    <row r="4" spans="1:29">
      <c r="A4" s="81" t="s">
        <v>416</v>
      </c>
      <c r="B4" s="82" t="s">
        <v>391</v>
      </c>
      <c r="C4" s="81">
        <v>3</v>
      </c>
      <c r="D4" s="81" t="s">
        <v>419</v>
      </c>
      <c r="E4" s="81" t="s">
        <v>395</v>
      </c>
      <c r="F4" s="82" t="s">
        <v>422</v>
      </c>
      <c r="G4" s="82">
        <v>156937</v>
      </c>
      <c r="H4" s="82">
        <v>167086</v>
      </c>
      <c r="I4" s="82">
        <v>182698</v>
      </c>
      <c r="J4" s="82">
        <v>195538</v>
      </c>
      <c r="K4" s="82">
        <v>211074</v>
      </c>
      <c r="L4" s="82">
        <v>230678</v>
      </c>
      <c r="M4" s="82">
        <v>249823</v>
      </c>
      <c r="N4" s="82">
        <v>266913</v>
      </c>
      <c r="O4" s="82">
        <v>284646</v>
      </c>
      <c r="P4" s="82">
        <v>302369</v>
      </c>
      <c r="Q4" s="82">
        <v>326229</v>
      </c>
      <c r="R4" s="82">
        <v>353380</v>
      </c>
      <c r="S4" s="82">
        <v>382887</v>
      </c>
      <c r="T4" s="82">
        <v>407533</v>
      </c>
      <c r="U4" s="82">
        <v>388987</v>
      </c>
      <c r="V4" s="82">
        <v>380266</v>
      </c>
      <c r="W4" s="82">
        <v>372043</v>
      </c>
      <c r="X4" s="82">
        <v>349279</v>
      </c>
      <c r="Y4" s="82">
        <v>335967</v>
      </c>
      <c r="Z4" s="82">
        <v>340519</v>
      </c>
      <c r="AA4" s="82">
        <v>357818</v>
      </c>
      <c r="AB4" s="82">
        <v>368216</v>
      </c>
      <c r="AC4" s="82">
        <v>383373</v>
      </c>
    </row>
    <row r="5" spans="1:29">
      <c r="A5" s="81" t="s">
        <v>416</v>
      </c>
      <c r="B5" s="82" t="s">
        <v>391</v>
      </c>
      <c r="C5" s="81">
        <v>4</v>
      </c>
      <c r="D5" s="81" t="s">
        <v>423</v>
      </c>
      <c r="E5" s="81" t="s">
        <v>229</v>
      </c>
      <c r="F5" s="82" t="s">
        <v>424</v>
      </c>
      <c r="G5" s="82">
        <v>2421</v>
      </c>
      <c r="H5" s="82">
        <v>2540</v>
      </c>
      <c r="I5" s="82">
        <v>2905</v>
      </c>
      <c r="J5" s="82">
        <v>3162</v>
      </c>
      <c r="K5" s="82">
        <v>3240</v>
      </c>
      <c r="L5" s="82">
        <v>3444</v>
      </c>
      <c r="M5" s="82">
        <v>3661</v>
      </c>
      <c r="N5" s="82">
        <v>3713</v>
      </c>
      <c r="O5" s="82">
        <v>3764</v>
      </c>
      <c r="P5" s="82">
        <v>3950</v>
      </c>
      <c r="Q5" s="82">
        <v>4118</v>
      </c>
      <c r="R5" s="82">
        <v>4297</v>
      </c>
      <c r="S5" s="82">
        <v>4551</v>
      </c>
      <c r="T5" s="82">
        <v>4524</v>
      </c>
      <c r="U5" s="82">
        <v>4509</v>
      </c>
      <c r="V5" s="82">
        <v>4887</v>
      </c>
      <c r="W5" s="82">
        <v>4930</v>
      </c>
      <c r="X5" s="82">
        <v>4307</v>
      </c>
      <c r="Y5" s="82">
        <v>4320</v>
      </c>
      <c r="Z5" s="82">
        <v>4425</v>
      </c>
      <c r="AA5" s="82">
        <v>4763</v>
      </c>
      <c r="AB5" s="82">
        <v>4933</v>
      </c>
      <c r="AC5" s="82">
        <v>5160</v>
      </c>
    </row>
    <row r="6" spans="1:29">
      <c r="A6" s="81" t="s">
        <v>416</v>
      </c>
      <c r="B6" s="82" t="s">
        <v>391</v>
      </c>
      <c r="C6" s="81">
        <v>5</v>
      </c>
      <c r="D6" s="81" t="s">
        <v>425</v>
      </c>
      <c r="E6" s="81" t="s">
        <v>396</v>
      </c>
      <c r="F6" s="82" t="s">
        <v>426</v>
      </c>
      <c r="G6" s="82">
        <v>1289</v>
      </c>
      <c r="H6" s="82">
        <v>1300</v>
      </c>
      <c r="I6" s="82">
        <v>1301</v>
      </c>
      <c r="J6" s="82">
        <v>1179</v>
      </c>
      <c r="K6" s="82">
        <v>1163</v>
      </c>
      <c r="L6" s="82">
        <v>1173</v>
      </c>
      <c r="M6" s="82">
        <v>1318</v>
      </c>
      <c r="N6" s="82">
        <v>1387</v>
      </c>
      <c r="O6" s="82">
        <v>1498</v>
      </c>
      <c r="P6" s="82">
        <v>1615</v>
      </c>
      <c r="Q6" s="82">
        <v>1666</v>
      </c>
      <c r="R6" s="82">
        <v>1759</v>
      </c>
      <c r="S6" s="82">
        <v>1850</v>
      </c>
      <c r="T6" s="82">
        <v>1900</v>
      </c>
      <c r="U6" s="82">
        <v>1709</v>
      </c>
      <c r="V6" s="82">
        <v>1672</v>
      </c>
      <c r="W6" s="82">
        <v>1546</v>
      </c>
      <c r="X6" s="82">
        <v>1344</v>
      </c>
      <c r="Y6" s="82">
        <v>1229</v>
      </c>
      <c r="Z6" s="82">
        <v>1212</v>
      </c>
      <c r="AA6" s="82">
        <v>1194</v>
      </c>
      <c r="AB6" s="82">
        <v>1210</v>
      </c>
      <c r="AC6" s="82">
        <v>1196</v>
      </c>
    </row>
    <row r="7" spans="1:29">
      <c r="A7" s="81" t="s">
        <v>416</v>
      </c>
      <c r="B7" s="82" t="s">
        <v>391</v>
      </c>
      <c r="C7" s="81">
        <v>6</v>
      </c>
      <c r="D7" s="81" t="s">
        <v>417</v>
      </c>
      <c r="E7" s="81" t="s">
        <v>397</v>
      </c>
      <c r="F7" s="82" t="s">
        <v>427</v>
      </c>
      <c r="G7" s="82">
        <v>47579</v>
      </c>
      <c r="H7" s="82">
        <v>50356</v>
      </c>
      <c r="I7" s="82">
        <v>54517</v>
      </c>
      <c r="J7" s="82">
        <v>56956</v>
      </c>
      <c r="K7" s="82">
        <v>59155</v>
      </c>
      <c r="L7" s="82">
        <v>62419</v>
      </c>
      <c r="M7" s="82">
        <v>66510</v>
      </c>
      <c r="N7" s="82">
        <v>68433</v>
      </c>
      <c r="O7" s="82">
        <v>71934</v>
      </c>
      <c r="P7" s="82">
        <v>74049</v>
      </c>
      <c r="Q7" s="82">
        <v>77616</v>
      </c>
      <c r="R7" s="82">
        <v>81342</v>
      </c>
      <c r="S7" s="82">
        <v>85470</v>
      </c>
      <c r="T7" s="82">
        <v>88919</v>
      </c>
      <c r="U7" s="82">
        <v>79784</v>
      </c>
      <c r="V7" s="82">
        <v>78340</v>
      </c>
      <c r="W7" s="82">
        <v>77045</v>
      </c>
      <c r="X7" s="82">
        <v>72356</v>
      </c>
      <c r="Y7" s="82">
        <v>69848</v>
      </c>
      <c r="Z7" s="82">
        <v>69354</v>
      </c>
      <c r="AA7" s="82">
        <v>71347</v>
      </c>
      <c r="AB7" s="82">
        <v>74660</v>
      </c>
      <c r="AC7" s="82">
        <v>78198</v>
      </c>
    </row>
    <row r="8" spans="1:29">
      <c r="A8" s="81" t="s">
        <v>416</v>
      </c>
      <c r="B8" s="82" t="s">
        <v>391</v>
      </c>
      <c r="C8" s="81">
        <v>7</v>
      </c>
      <c r="D8" s="81" t="s">
        <v>428</v>
      </c>
      <c r="E8" s="81" t="s">
        <v>429</v>
      </c>
      <c r="F8" s="82" t="s">
        <v>430</v>
      </c>
      <c r="G8" s="82">
        <v>7003</v>
      </c>
      <c r="H8" s="82">
        <v>7231</v>
      </c>
      <c r="I8" s="82">
        <v>7701</v>
      </c>
      <c r="J8" s="82">
        <v>7986</v>
      </c>
      <c r="K8" s="82">
        <v>8216</v>
      </c>
      <c r="L8" s="82">
        <v>8294</v>
      </c>
      <c r="M8" s="82">
        <v>8782</v>
      </c>
      <c r="N8" s="82">
        <v>9201</v>
      </c>
      <c r="O8" s="82">
        <v>9803</v>
      </c>
      <c r="P8" s="82">
        <v>10425</v>
      </c>
      <c r="Q8" s="82">
        <v>11286</v>
      </c>
      <c r="R8" s="82">
        <v>11917</v>
      </c>
      <c r="S8" s="82">
        <v>12434</v>
      </c>
      <c r="T8" s="82">
        <v>13277</v>
      </c>
      <c r="U8" s="82">
        <v>12989</v>
      </c>
      <c r="V8" s="82">
        <v>13095</v>
      </c>
      <c r="W8" s="82">
        <v>13330</v>
      </c>
      <c r="X8" s="82">
        <v>12789</v>
      </c>
      <c r="Y8" s="82">
        <v>12786</v>
      </c>
      <c r="Z8" s="82">
        <v>12617</v>
      </c>
      <c r="AA8" s="82">
        <v>12903</v>
      </c>
      <c r="AB8" s="82">
        <v>13306</v>
      </c>
      <c r="AC8" s="82">
        <v>13782</v>
      </c>
    </row>
    <row r="9" spans="1:29">
      <c r="A9" s="81" t="s">
        <v>416</v>
      </c>
      <c r="B9" s="82" t="s">
        <v>391</v>
      </c>
      <c r="C9" s="81">
        <v>8</v>
      </c>
      <c r="D9" s="81" t="s">
        <v>431</v>
      </c>
      <c r="E9" s="81" t="s">
        <v>432</v>
      </c>
      <c r="F9" s="82" t="s">
        <v>433</v>
      </c>
      <c r="G9" s="82">
        <v>4375</v>
      </c>
      <c r="H9" s="82">
        <v>4634</v>
      </c>
      <c r="I9" s="82">
        <v>4929</v>
      </c>
      <c r="J9" s="82">
        <v>5036</v>
      </c>
      <c r="K9" s="82">
        <v>4978</v>
      </c>
      <c r="L9" s="82">
        <v>4948</v>
      </c>
      <c r="M9" s="82">
        <v>5291</v>
      </c>
      <c r="N9" s="82">
        <v>5226</v>
      </c>
      <c r="O9" s="82">
        <v>5260</v>
      </c>
      <c r="P9" s="82">
        <v>4996</v>
      </c>
      <c r="Q9" s="82">
        <v>4979</v>
      </c>
      <c r="R9" s="82">
        <v>4909</v>
      </c>
      <c r="S9" s="82">
        <v>4780</v>
      </c>
      <c r="T9" s="82">
        <v>4517</v>
      </c>
      <c r="U9" s="82">
        <v>3957</v>
      </c>
      <c r="V9" s="82">
        <v>3812</v>
      </c>
      <c r="W9" s="82">
        <v>3932</v>
      </c>
      <c r="X9" s="82">
        <v>3578</v>
      </c>
      <c r="Y9" s="82">
        <v>3443</v>
      </c>
      <c r="Z9" s="82">
        <v>3412</v>
      </c>
      <c r="AA9" s="82">
        <v>3594</v>
      </c>
      <c r="AB9" s="82">
        <v>3835</v>
      </c>
      <c r="AC9" s="82">
        <v>3953</v>
      </c>
    </row>
    <row r="10" spans="1:29">
      <c r="A10" s="81" t="s">
        <v>416</v>
      </c>
      <c r="B10" s="82" t="s">
        <v>391</v>
      </c>
      <c r="C10" s="81">
        <v>9</v>
      </c>
      <c r="D10" s="81" t="s">
        <v>434</v>
      </c>
      <c r="E10" s="81" t="s">
        <v>435</v>
      </c>
      <c r="F10" s="82" t="s">
        <v>436</v>
      </c>
      <c r="G10" s="82">
        <v>3774</v>
      </c>
      <c r="H10" s="82">
        <v>3998</v>
      </c>
      <c r="I10" s="82">
        <v>4347</v>
      </c>
      <c r="J10" s="82">
        <v>4569</v>
      </c>
      <c r="K10" s="82">
        <v>4713</v>
      </c>
      <c r="L10" s="82">
        <v>5026</v>
      </c>
      <c r="M10" s="82">
        <v>5311</v>
      </c>
      <c r="N10" s="82">
        <v>5613</v>
      </c>
      <c r="O10" s="82">
        <v>5929</v>
      </c>
      <c r="P10" s="82">
        <v>6234</v>
      </c>
      <c r="Q10" s="82">
        <v>6737</v>
      </c>
      <c r="R10" s="82">
        <v>7194</v>
      </c>
      <c r="S10" s="82">
        <v>7436</v>
      </c>
      <c r="T10" s="82">
        <v>7666</v>
      </c>
      <c r="U10" s="82">
        <v>6639</v>
      </c>
      <c r="V10" s="82">
        <v>6398</v>
      </c>
      <c r="W10" s="82">
        <v>5941</v>
      </c>
      <c r="X10" s="82">
        <v>5424</v>
      </c>
      <c r="Y10" s="82">
        <v>5068</v>
      </c>
      <c r="Z10" s="82">
        <v>4877</v>
      </c>
      <c r="AA10" s="82">
        <v>4972</v>
      </c>
      <c r="AB10" s="82">
        <v>5015</v>
      </c>
      <c r="AC10" s="82">
        <v>5157</v>
      </c>
    </row>
    <row r="11" spans="1:29">
      <c r="A11" s="81" t="s">
        <v>416</v>
      </c>
      <c r="B11" s="82" t="s">
        <v>391</v>
      </c>
      <c r="C11" s="81">
        <v>10</v>
      </c>
      <c r="D11" s="81" t="s">
        <v>437</v>
      </c>
      <c r="E11" s="81" t="s">
        <v>438</v>
      </c>
      <c r="F11" s="82" t="s">
        <v>439</v>
      </c>
      <c r="G11" s="82">
        <v>443</v>
      </c>
      <c r="H11" s="82">
        <v>465</v>
      </c>
      <c r="I11" s="82">
        <v>510</v>
      </c>
      <c r="J11" s="82">
        <v>478</v>
      </c>
      <c r="K11" s="82">
        <v>455</v>
      </c>
      <c r="L11" s="82">
        <v>457</v>
      </c>
      <c r="M11" s="82">
        <v>446</v>
      </c>
      <c r="N11" s="82">
        <v>441</v>
      </c>
      <c r="O11" s="82">
        <v>455</v>
      </c>
      <c r="P11" s="82">
        <v>481</v>
      </c>
      <c r="Q11" s="82">
        <v>512</v>
      </c>
      <c r="R11" s="82">
        <v>540</v>
      </c>
      <c r="S11" s="82">
        <v>561</v>
      </c>
      <c r="T11" s="82">
        <v>607</v>
      </c>
      <c r="U11" s="82">
        <v>599</v>
      </c>
      <c r="V11" s="82">
        <v>644</v>
      </c>
      <c r="W11" s="82">
        <v>702</v>
      </c>
      <c r="X11" s="82">
        <v>701</v>
      </c>
      <c r="Y11" s="82">
        <v>724</v>
      </c>
      <c r="Z11" s="82">
        <v>779</v>
      </c>
      <c r="AA11" s="82">
        <v>679</v>
      </c>
      <c r="AB11" s="82">
        <v>723</v>
      </c>
      <c r="AC11" s="82">
        <v>698</v>
      </c>
    </row>
    <row r="12" spans="1:29">
      <c r="A12" s="81" t="s">
        <v>416</v>
      </c>
      <c r="B12" s="82" t="s">
        <v>391</v>
      </c>
      <c r="C12" s="81">
        <v>11</v>
      </c>
      <c r="D12" s="81" t="s">
        <v>440</v>
      </c>
      <c r="E12" s="81" t="s">
        <v>441</v>
      </c>
      <c r="F12" s="82" t="s">
        <v>442</v>
      </c>
      <c r="G12" s="82">
        <v>3180</v>
      </c>
      <c r="H12" s="82">
        <v>3319</v>
      </c>
      <c r="I12" s="82">
        <v>3492</v>
      </c>
      <c r="J12" s="82">
        <v>3601</v>
      </c>
      <c r="K12" s="82">
        <v>3699</v>
      </c>
      <c r="L12" s="82">
        <v>3786</v>
      </c>
      <c r="M12" s="82">
        <v>4086</v>
      </c>
      <c r="N12" s="82">
        <v>4128</v>
      </c>
      <c r="O12" s="82">
        <v>4405</v>
      </c>
      <c r="P12" s="82">
        <v>4509</v>
      </c>
      <c r="Q12" s="82">
        <v>4664</v>
      </c>
      <c r="R12" s="82">
        <v>4953</v>
      </c>
      <c r="S12" s="82">
        <v>5208</v>
      </c>
      <c r="T12" s="82">
        <v>5392</v>
      </c>
      <c r="U12" s="82">
        <v>5021</v>
      </c>
      <c r="V12" s="82">
        <v>5009</v>
      </c>
      <c r="W12" s="82">
        <v>4627</v>
      </c>
      <c r="X12" s="82">
        <v>4593</v>
      </c>
      <c r="Y12" s="82">
        <v>4479</v>
      </c>
      <c r="Z12" s="82">
        <v>4528</v>
      </c>
      <c r="AA12" s="82">
        <v>4644</v>
      </c>
      <c r="AB12" s="82">
        <v>4832</v>
      </c>
      <c r="AC12" s="82">
        <v>5180</v>
      </c>
    </row>
    <row r="13" spans="1:29">
      <c r="A13" s="81" t="s">
        <v>416</v>
      </c>
      <c r="B13" s="82" t="s">
        <v>391</v>
      </c>
      <c r="C13" s="81">
        <v>12</v>
      </c>
      <c r="D13" s="81" t="s">
        <v>443</v>
      </c>
      <c r="E13" s="81" t="s">
        <v>444</v>
      </c>
      <c r="F13" s="82" t="s">
        <v>445</v>
      </c>
      <c r="G13" s="82">
        <v>1166</v>
      </c>
      <c r="H13" s="82">
        <v>1218</v>
      </c>
      <c r="I13" s="82">
        <v>1281</v>
      </c>
      <c r="J13" s="82">
        <v>1321</v>
      </c>
      <c r="K13" s="82">
        <v>1357</v>
      </c>
      <c r="L13" s="82">
        <v>1389</v>
      </c>
      <c r="M13" s="82">
        <v>1536</v>
      </c>
      <c r="N13" s="82">
        <v>1588</v>
      </c>
      <c r="O13" s="82">
        <v>1737</v>
      </c>
      <c r="P13" s="82">
        <v>1820</v>
      </c>
      <c r="Q13" s="82">
        <v>1928</v>
      </c>
      <c r="R13" s="82">
        <v>2096</v>
      </c>
      <c r="S13" s="82">
        <v>2258</v>
      </c>
      <c r="T13" s="82">
        <v>2415</v>
      </c>
      <c r="U13" s="82">
        <v>2348</v>
      </c>
      <c r="V13" s="82">
        <v>2618</v>
      </c>
      <c r="W13" s="82">
        <v>2352</v>
      </c>
      <c r="X13" s="82">
        <v>2418</v>
      </c>
      <c r="Y13" s="82">
        <v>2404</v>
      </c>
      <c r="Z13" s="82">
        <v>2413</v>
      </c>
      <c r="AA13" s="82">
        <v>2476</v>
      </c>
      <c r="AB13" s="82">
        <v>2622</v>
      </c>
      <c r="AC13" s="82">
        <v>2754</v>
      </c>
    </row>
    <row r="14" spans="1:29">
      <c r="A14" s="81" t="s">
        <v>416</v>
      </c>
      <c r="B14" s="82" t="s">
        <v>391</v>
      </c>
      <c r="C14" s="81">
        <v>13</v>
      </c>
      <c r="D14" s="81" t="s">
        <v>446</v>
      </c>
      <c r="E14" s="81" t="s">
        <v>447</v>
      </c>
      <c r="F14" s="82" t="s">
        <v>448</v>
      </c>
      <c r="G14" s="82">
        <v>5613</v>
      </c>
      <c r="H14" s="82">
        <v>5880</v>
      </c>
      <c r="I14" s="82">
        <v>6285</v>
      </c>
      <c r="J14" s="82">
        <v>6662</v>
      </c>
      <c r="K14" s="82">
        <v>7029</v>
      </c>
      <c r="L14" s="82">
        <v>7522</v>
      </c>
      <c r="M14" s="82">
        <v>8106</v>
      </c>
      <c r="N14" s="82">
        <v>8232</v>
      </c>
      <c r="O14" s="82">
        <v>8737</v>
      </c>
      <c r="P14" s="82">
        <v>8785</v>
      </c>
      <c r="Q14" s="82">
        <v>9247</v>
      </c>
      <c r="R14" s="82">
        <v>9596</v>
      </c>
      <c r="S14" s="82">
        <v>10348</v>
      </c>
      <c r="T14" s="82">
        <v>10622</v>
      </c>
      <c r="U14" s="82">
        <v>8768</v>
      </c>
      <c r="V14" s="82">
        <v>8192</v>
      </c>
      <c r="W14" s="82">
        <v>7798</v>
      </c>
      <c r="X14" s="82">
        <v>7284</v>
      </c>
      <c r="Y14" s="82">
        <v>6648</v>
      </c>
      <c r="Z14" s="82">
        <v>6439</v>
      </c>
      <c r="AA14" s="82">
        <v>6605</v>
      </c>
      <c r="AB14" s="82">
        <v>6881</v>
      </c>
      <c r="AC14" s="82">
        <v>6949</v>
      </c>
    </row>
    <row r="15" spans="1:29">
      <c r="A15" s="81" t="s">
        <v>416</v>
      </c>
      <c r="B15" s="82" t="s">
        <v>391</v>
      </c>
      <c r="C15" s="81">
        <v>14</v>
      </c>
      <c r="D15" s="81" t="s">
        <v>449</v>
      </c>
      <c r="E15" s="81" t="s">
        <v>450</v>
      </c>
      <c r="F15" s="82" t="s">
        <v>451</v>
      </c>
      <c r="G15" s="82">
        <v>6390</v>
      </c>
      <c r="H15" s="82">
        <v>6824</v>
      </c>
      <c r="I15" s="82">
        <v>7521</v>
      </c>
      <c r="J15" s="82">
        <v>7974</v>
      </c>
      <c r="K15" s="82">
        <v>8650</v>
      </c>
      <c r="L15" s="82">
        <v>9565</v>
      </c>
      <c r="M15" s="82">
        <v>10437</v>
      </c>
      <c r="N15" s="82">
        <v>10871</v>
      </c>
      <c r="O15" s="82">
        <v>11668</v>
      </c>
      <c r="P15" s="82">
        <v>12170</v>
      </c>
      <c r="Q15" s="82">
        <v>12858</v>
      </c>
      <c r="R15" s="82">
        <v>13674</v>
      </c>
      <c r="S15" s="82">
        <v>14765</v>
      </c>
      <c r="T15" s="82">
        <v>15598</v>
      </c>
      <c r="U15" s="82">
        <v>12946</v>
      </c>
      <c r="V15" s="82">
        <v>12830</v>
      </c>
      <c r="W15" s="82">
        <v>12624</v>
      </c>
      <c r="X15" s="82">
        <v>11288</v>
      </c>
      <c r="Y15" s="82">
        <v>10550</v>
      </c>
      <c r="Z15" s="82">
        <v>10220</v>
      </c>
      <c r="AA15" s="82">
        <v>10517</v>
      </c>
      <c r="AB15" s="82">
        <v>11134</v>
      </c>
      <c r="AC15" s="82">
        <v>11830</v>
      </c>
    </row>
    <row r="16" spans="1:29">
      <c r="A16" s="81" t="s">
        <v>416</v>
      </c>
      <c r="B16" s="82" t="s">
        <v>391</v>
      </c>
      <c r="C16" s="81">
        <v>15</v>
      </c>
      <c r="D16" s="81" t="s">
        <v>452</v>
      </c>
      <c r="E16" s="81" t="s">
        <v>453</v>
      </c>
      <c r="F16" s="82" t="s">
        <v>454</v>
      </c>
      <c r="G16" s="82">
        <v>1673</v>
      </c>
      <c r="H16" s="82">
        <v>1824</v>
      </c>
      <c r="I16" s="82">
        <v>2001</v>
      </c>
      <c r="J16" s="82">
        <v>2002</v>
      </c>
      <c r="K16" s="82">
        <v>1941</v>
      </c>
      <c r="L16" s="82">
        <v>2026</v>
      </c>
      <c r="M16" s="82">
        <v>2108</v>
      </c>
      <c r="N16" s="82">
        <v>1936</v>
      </c>
      <c r="O16" s="82">
        <v>1796</v>
      </c>
      <c r="P16" s="82">
        <v>1730</v>
      </c>
      <c r="Q16" s="82">
        <v>1829</v>
      </c>
      <c r="R16" s="82">
        <v>1907</v>
      </c>
      <c r="S16" s="82">
        <v>2105</v>
      </c>
      <c r="T16" s="82">
        <v>2089</v>
      </c>
      <c r="U16" s="82">
        <v>1966</v>
      </c>
      <c r="V16" s="82">
        <v>1921</v>
      </c>
      <c r="W16" s="82">
        <v>1986</v>
      </c>
      <c r="X16" s="82">
        <v>1891</v>
      </c>
      <c r="Y16" s="82">
        <v>1860</v>
      </c>
      <c r="Z16" s="82">
        <v>1698</v>
      </c>
      <c r="AA16" s="82">
        <v>1557</v>
      </c>
      <c r="AB16" s="82">
        <v>1653</v>
      </c>
      <c r="AC16" s="82">
        <v>1928</v>
      </c>
    </row>
    <row r="17" spans="1:29">
      <c r="A17" s="81" t="s">
        <v>416</v>
      </c>
      <c r="B17" s="82" t="s">
        <v>391</v>
      </c>
      <c r="C17" s="81">
        <v>16</v>
      </c>
      <c r="D17" s="81" t="s">
        <v>455</v>
      </c>
      <c r="E17" s="81" t="s">
        <v>456</v>
      </c>
      <c r="F17" s="82" t="s">
        <v>457</v>
      </c>
      <c r="G17" s="82">
        <v>2043</v>
      </c>
      <c r="H17" s="82">
        <v>2190</v>
      </c>
      <c r="I17" s="82">
        <v>2344</v>
      </c>
      <c r="J17" s="82">
        <v>2515</v>
      </c>
      <c r="K17" s="82">
        <v>2558</v>
      </c>
      <c r="L17" s="82">
        <v>2752</v>
      </c>
      <c r="M17" s="82">
        <v>2947</v>
      </c>
      <c r="N17" s="82">
        <v>2933</v>
      </c>
      <c r="O17" s="82">
        <v>3025</v>
      </c>
      <c r="P17" s="82">
        <v>3002</v>
      </c>
      <c r="Q17" s="82">
        <v>3072</v>
      </c>
      <c r="R17" s="82">
        <v>3294</v>
      </c>
      <c r="S17" s="82">
        <v>3371</v>
      </c>
      <c r="T17" s="82">
        <v>3543</v>
      </c>
      <c r="U17" s="82">
        <v>3177</v>
      </c>
      <c r="V17" s="82">
        <v>3116</v>
      </c>
      <c r="W17" s="82">
        <v>2826</v>
      </c>
      <c r="X17" s="82">
        <v>2633</v>
      </c>
      <c r="Y17" s="82">
        <v>2357</v>
      </c>
      <c r="Z17" s="82">
        <v>2344</v>
      </c>
      <c r="AA17" s="82">
        <v>2499</v>
      </c>
      <c r="AB17" s="82">
        <v>2559</v>
      </c>
      <c r="AC17" s="82">
        <v>2658</v>
      </c>
    </row>
    <row r="18" spans="1:29">
      <c r="A18" s="81" t="s">
        <v>416</v>
      </c>
      <c r="B18" s="82" t="s">
        <v>391</v>
      </c>
      <c r="C18" s="81">
        <v>17</v>
      </c>
      <c r="D18" s="81" t="s">
        <v>458</v>
      </c>
      <c r="E18" s="81" t="s">
        <v>459</v>
      </c>
      <c r="F18" s="82" t="s">
        <v>460</v>
      </c>
      <c r="G18" s="82">
        <v>2604</v>
      </c>
      <c r="H18" s="82">
        <v>2791</v>
      </c>
      <c r="I18" s="82">
        <v>3048</v>
      </c>
      <c r="J18" s="82">
        <v>3208</v>
      </c>
      <c r="K18" s="82">
        <v>3416</v>
      </c>
      <c r="L18" s="82">
        <v>3733</v>
      </c>
      <c r="M18" s="82">
        <v>4121</v>
      </c>
      <c r="N18" s="82">
        <v>4326</v>
      </c>
      <c r="O18" s="82">
        <v>4613</v>
      </c>
      <c r="P18" s="82">
        <v>4833</v>
      </c>
      <c r="Q18" s="82">
        <v>5060</v>
      </c>
      <c r="R18" s="82">
        <v>5270</v>
      </c>
      <c r="S18" s="82">
        <v>5612</v>
      </c>
      <c r="T18" s="82">
        <v>5907</v>
      </c>
      <c r="U18" s="82">
        <v>5204</v>
      </c>
      <c r="V18" s="82">
        <v>5030</v>
      </c>
      <c r="W18" s="82">
        <v>5387</v>
      </c>
      <c r="X18" s="82">
        <v>5278</v>
      </c>
      <c r="Y18" s="82">
        <v>5195</v>
      </c>
      <c r="Z18" s="82">
        <v>5289</v>
      </c>
      <c r="AA18" s="82">
        <v>5497</v>
      </c>
      <c r="AB18" s="82">
        <v>5861</v>
      </c>
      <c r="AC18" s="82">
        <v>6009</v>
      </c>
    </row>
    <row r="19" spans="1:29">
      <c r="A19" s="81" t="s">
        <v>416</v>
      </c>
      <c r="B19" s="82" t="s">
        <v>391</v>
      </c>
      <c r="C19" s="81">
        <v>18</v>
      </c>
      <c r="D19" s="81" t="s">
        <v>461</v>
      </c>
      <c r="E19" s="81" t="s">
        <v>462</v>
      </c>
      <c r="F19" s="82" t="s">
        <v>463</v>
      </c>
      <c r="G19" s="82">
        <v>5888</v>
      </c>
      <c r="H19" s="82">
        <v>6245</v>
      </c>
      <c r="I19" s="82">
        <v>6917</v>
      </c>
      <c r="J19" s="82">
        <v>7231</v>
      </c>
      <c r="K19" s="82">
        <v>7494</v>
      </c>
      <c r="L19" s="82">
        <v>7899</v>
      </c>
      <c r="M19" s="82">
        <v>7900</v>
      </c>
      <c r="N19" s="82">
        <v>8206</v>
      </c>
      <c r="O19" s="82">
        <v>8372</v>
      </c>
      <c r="P19" s="82">
        <v>8564</v>
      </c>
      <c r="Q19" s="82">
        <v>8609</v>
      </c>
      <c r="R19" s="82">
        <v>8817</v>
      </c>
      <c r="S19" s="82">
        <v>9060</v>
      </c>
      <c r="T19" s="82">
        <v>9394</v>
      </c>
      <c r="U19" s="82">
        <v>8759</v>
      </c>
      <c r="V19" s="82">
        <v>8788</v>
      </c>
      <c r="W19" s="82">
        <v>8908</v>
      </c>
      <c r="X19" s="82">
        <v>8524</v>
      </c>
      <c r="Y19" s="82">
        <v>8770</v>
      </c>
      <c r="Z19" s="82">
        <v>9097</v>
      </c>
      <c r="AA19" s="82">
        <v>9388</v>
      </c>
      <c r="AB19" s="82">
        <v>9835</v>
      </c>
      <c r="AC19" s="82">
        <v>10496</v>
      </c>
    </row>
    <row r="20" spans="1:29">
      <c r="A20" s="81" t="s">
        <v>416</v>
      </c>
      <c r="B20" s="82" t="s">
        <v>391</v>
      </c>
      <c r="C20" s="81">
        <v>19</v>
      </c>
      <c r="D20" s="81" t="s">
        <v>464</v>
      </c>
      <c r="E20" s="81" t="s">
        <v>465</v>
      </c>
      <c r="F20" s="82" t="s">
        <v>466</v>
      </c>
      <c r="G20" s="82">
        <v>3427</v>
      </c>
      <c r="H20" s="82">
        <v>3737</v>
      </c>
      <c r="I20" s="82">
        <v>4141</v>
      </c>
      <c r="J20" s="82">
        <v>4373</v>
      </c>
      <c r="K20" s="82">
        <v>4649</v>
      </c>
      <c r="L20" s="82">
        <v>5022</v>
      </c>
      <c r="M20" s="82">
        <v>5439</v>
      </c>
      <c r="N20" s="82">
        <v>5732</v>
      </c>
      <c r="O20" s="82">
        <v>6134</v>
      </c>
      <c r="P20" s="82">
        <v>6500</v>
      </c>
      <c r="Q20" s="82">
        <v>6835</v>
      </c>
      <c r="R20" s="82">
        <v>7175</v>
      </c>
      <c r="S20" s="82">
        <v>7532</v>
      </c>
      <c r="T20" s="82">
        <v>7892</v>
      </c>
      <c r="U20" s="82">
        <v>7411</v>
      </c>
      <c r="V20" s="82">
        <v>6887</v>
      </c>
      <c r="W20" s="82">
        <v>6632</v>
      </c>
      <c r="X20" s="82">
        <v>5955</v>
      </c>
      <c r="Y20" s="82">
        <v>5564</v>
      </c>
      <c r="Z20" s="82">
        <v>5641</v>
      </c>
      <c r="AA20" s="82">
        <v>6016</v>
      </c>
      <c r="AB20" s="82">
        <v>6404</v>
      </c>
      <c r="AC20" s="82">
        <v>6804</v>
      </c>
    </row>
    <row r="21" spans="1:29">
      <c r="A21" s="81" t="s">
        <v>416</v>
      </c>
      <c r="B21" s="82" t="s">
        <v>391</v>
      </c>
      <c r="C21" s="81">
        <v>20</v>
      </c>
      <c r="D21" s="81" t="s">
        <v>467</v>
      </c>
      <c r="E21" s="81" t="s">
        <v>468</v>
      </c>
      <c r="F21" s="82" t="s">
        <v>469</v>
      </c>
      <c r="G21" s="82">
        <v>2062</v>
      </c>
      <c r="H21" s="82">
        <v>2097</v>
      </c>
      <c r="I21" s="82">
        <v>2078</v>
      </c>
      <c r="J21" s="82">
        <v>2007</v>
      </c>
      <c r="K21" s="82">
        <v>1973</v>
      </c>
      <c r="L21" s="82">
        <v>2023</v>
      </c>
      <c r="M21" s="82">
        <v>2149</v>
      </c>
      <c r="N21" s="82">
        <v>2242</v>
      </c>
      <c r="O21" s="82">
        <v>2489</v>
      </c>
      <c r="P21" s="82">
        <v>2584</v>
      </c>
      <c r="Q21" s="82">
        <v>2844</v>
      </c>
      <c r="R21" s="82">
        <v>3024</v>
      </c>
      <c r="S21" s="82">
        <v>3557</v>
      </c>
      <c r="T21" s="82">
        <v>3596</v>
      </c>
      <c r="U21" s="82">
        <v>4116</v>
      </c>
      <c r="V21" s="82">
        <v>4619</v>
      </c>
      <c r="W21" s="82">
        <v>4230</v>
      </c>
      <c r="X21" s="82">
        <v>4619</v>
      </c>
      <c r="Y21" s="82">
        <v>4595</v>
      </c>
      <c r="Z21" s="82">
        <v>4763</v>
      </c>
      <c r="AA21" s="82">
        <v>4537</v>
      </c>
      <c r="AB21" s="82">
        <v>4569</v>
      </c>
      <c r="AC21" s="82">
        <v>4422</v>
      </c>
    </row>
    <row r="22" spans="1:29">
      <c r="A22" s="81" t="s">
        <v>416</v>
      </c>
      <c r="B22" s="82" t="s">
        <v>391</v>
      </c>
      <c r="C22" s="81">
        <v>21</v>
      </c>
      <c r="D22" s="81" t="s">
        <v>470</v>
      </c>
      <c r="E22" s="81" t="s">
        <v>471</v>
      </c>
      <c r="F22" s="82" t="s">
        <v>472</v>
      </c>
      <c r="G22" s="82">
        <v>1436</v>
      </c>
      <c r="H22" s="82">
        <v>1575</v>
      </c>
      <c r="I22" s="82">
        <v>1752</v>
      </c>
      <c r="J22" s="82">
        <v>1993</v>
      </c>
      <c r="K22" s="82">
        <v>2247</v>
      </c>
      <c r="L22" s="82">
        <v>2557</v>
      </c>
      <c r="M22" s="82">
        <v>2708</v>
      </c>
      <c r="N22" s="82">
        <v>2906</v>
      </c>
      <c r="O22" s="82">
        <v>3200</v>
      </c>
      <c r="P22" s="82">
        <v>3310</v>
      </c>
      <c r="Q22" s="82">
        <v>3576</v>
      </c>
      <c r="R22" s="82">
        <v>3844</v>
      </c>
      <c r="S22" s="82">
        <v>4075</v>
      </c>
      <c r="T22" s="82">
        <v>4277</v>
      </c>
      <c r="U22" s="82">
        <v>4502</v>
      </c>
      <c r="V22" s="82">
        <v>4977</v>
      </c>
      <c r="W22" s="82">
        <v>5151</v>
      </c>
      <c r="X22" s="82">
        <v>5176</v>
      </c>
      <c r="Y22" s="82">
        <v>5118</v>
      </c>
      <c r="Z22" s="82">
        <v>5069</v>
      </c>
      <c r="AA22" s="82">
        <v>5493</v>
      </c>
      <c r="AB22" s="82">
        <v>5566</v>
      </c>
      <c r="AC22" s="82">
        <v>5675</v>
      </c>
    </row>
    <row r="23" spans="1:29">
      <c r="A23" s="81" t="s">
        <v>416</v>
      </c>
      <c r="B23" s="82" t="s">
        <v>391</v>
      </c>
      <c r="C23" s="81">
        <v>22</v>
      </c>
      <c r="D23" s="81" t="s">
        <v>473</v>
      </c>
      <c r="E23" s="81" t="s">
        <v>400</v>
      </c>
      <c r="F23" s="82" t="s">
        <v>474</v>
      </c>
      <c r="G23" s="82">
        <v>19602</v>
      </c>
      <c r="H23" s="82">
        <v>20860</v>
      </c>
      <c r="I23" s="82">
        <v>23018</v>
      </c>
      <c r="J23" s="82">
        <v>25090</v>
      </c>
      <c r="K23" s="82">
        <v>28018</v>
      </c>
      <c r="L23" s="82">
        <v>31301</v>
      </c>
      <c r="M23" s="82">
        <v>35297</v>
      </c>
      <c r="N23" s="82">
        <v>38475</v>
      </c>
      <c r="O23" s="82">
        <v>41773</v>
      </c>
      <c r="P23" s="82">
        <v>46640</v>
      </c>
      <c r="Q23" s="82">
        <v>52601</v>
      </c>
      <c r="R23" s="82">
        <v>58799</v>
      </c>
      <c r="S23" s="82">
        <v>63744</v>
      </c>
      <c r="T23" s="82">
        <v>63694</v>
      </c>
      <c r="U23" s="82">
        <v>54305</v>
      </c>
      <c r="V23" s="82">
        <v>46896</v>
      </c>
      <c r="W23" s="82">
        <v>39240</v>
      </c>
      <c r="X23" s="82">
        <v>31625</v>
      </c>
      <c r="Y23" s="82">
        <v>27159</v>
      </c>
      <c r="Z23" s="82">
        <v>26497</v>
      </c>
      <c r="AA23" s="82">
        <v>28160</v>
      </c>
      <c r="AB23" s="82">
        <v>28970</v>
      </c>
      <c r="AC23" s="82">
        <v>30769</v>
      </c>
    </row>
    <row r="24" spans="1:29">
      <c r="A24" s="81" t="s">
        <v>416</v>
      </c>
      <c r="B24" s="82" t="s">
        <v>391</v>
      </c>
      <c r="C24" s="81">
        <v>23</v>
      </c>
      <c r="D24" s="81" t="s">
        <v>417</v>
      </c>
      <c r="E24" s="81" t="s">
        <v>23</v>
      </c>
      <c r="F24" s="82" t="s">
        <v>475</v>
      </c>
      <c r="G24" s="82">
        <v>21602</v>
      </c>
      <c r="H24" s="82">
        <v>23859</v>
      </c>
      <c r="I24" s="82">
        <v>27039</v>
      </c>
      <c r="J24" s="82">
        <v>30220</v>
      </c>
      <c r="K24" s="82">
        <v>34126</v>
      </c>
      <c r="L24" s="82">
        <v>38237</v>
      </c>
      <c r="M24" s="82">
        <v>41407</v>
      </c>
      <c r="N24" s="82">
        <v>45275</v>
      </c>
      <c r="O24" s="82">
        <v>48448</v>
      </c>
      <c r="P24" s="82">
        <v>51939</v>
      </c>
      <c r="Q24" s="82">
        <v>56302</v>
      </c>
      <c r="R24" s="82">
        <v>60398</v>
      </c>
      <c r="S24" s="82">
        <v>66678</v>
      </c>
      <c r="T24" s="82">
        <v>73692</v>
      </c>
      <c r="U24" s="82">
        <v>72401</v>
      </c>
      <c r="V24" s="82">
        <v>71492</v>
      </c>
      <c r="W24" s="82">
        <v>71577</v>
      </c>
      <c r="X24" s="82">
        <v>68686</v>
      </c>
      <c r="Y24" s="82">
        <v>66466</v>
      </c>
      <c r="Z24" s="82">
        <v>67368</v>
      </c>
      <c r="AA24" s="82">
        <v>70949</v>
      </c>
      <c r="AB24" s="82">
        <v>72522</v>
      </c>
      <c r="AC24" s="82">
        <v>76403</v>
      </c>
    </row>
    <row r="25" spans="1:29">
      <c r="A25" s="81" t="s">
        <v>416</v>
      </c>
      <c r="B25" s="82" t="s">
        <v>391</v>
      </c>
      <c r="C25" s="81">
        <v>24</v>
      </c>
      <c r="D25" s="81" t="s">
        <v>398</v>
      </c>
      <c r="E25" s="81" t="s">
        <v>476</v>
      </c>
      <c r="F25" s="82" t="s">
        <v>477</v>
      </c>
      <c r="G25" s="82">
        <v>4341</v>
      </c>
      <c r="H25" s="82">
        <v>4501</v>
      </c>
      <c r="I25" s="82">
        <v>4719</v>
      </c>
      <c r="J25" s="82">
        <v>4953</v>
      </c>
      <c r="K25" s="82">
        <v>4980</v>
      </c>
      <c r="L25" s="82">
        <v>5076</v>
      </c>
      <c r="M25" s="82">
        <v>5426</v>
      </c>
      <c r="N25" s="82">
        <v>6045</v>
      </c>
      <c r="O25" s="82">
        <v>6308</v>
      </c>
      <c r="P25" s="82">
        <v>6673</v>
      </c>
      <c r="Q25" s="82">
        <v>7456</v>
      </c>
      <c r="R25" s="82">
        <v>7895</v>
      </c>
      <c r="S25" s="82">
        <v>8682</v>
      </c>
      <c r="T25" s="82">
        <v>9804</v>
      </c>
      <c r="U25" s="82">
        <v>8948</v>
      </c>
      <c r="V25" s="82">
        <v>8912</v>
      </c>
      <c r="W25" s="82">
        <v>8549</v>
      </c>
      <c r="X25" s="82">
        <v>7869</v>
      </c>
      <c r="Y25" s="82">
        <v>7293</v>
      </c>
      <c r="Z25" s="82">
        <v>7388</v>
      </c>
      <c r="AA25" s="82">
        <v>7980</v>
      </c>
      <c r="AB25" s="82">
        <v>8400</v>
      </c>
      <c r="AC25" s="82">
        <v>8806</v>
      </c>
    </row>
    <row r="26" spans="1:29">
      <c r="A26" s="81" t="s">
        <v>416</v>
      </c>
      <c r="B26" s="82" t="s">
        <v>391</v>
      </c>
      <c r="C26" s="81">
        <v>25</v>
      </c>
      <c r="D26" s="81" t="s">
        <v>478</v>
      </c>
      <c r="E26" s="81" t="s">
        <v>479</v>
      </c>
      <c r="F26" s="82" t="s">
        <v>480</v>
      </c>
      <c r="G26" s="82">
        <v>7585</v>
      </c>
      <c r="H26" s="82">
        <v>8753</v>
      </c>
      <c r="I26" s="82">
        <v>10471</v>
      </c>
      <c r="J26" s="82">
        <v>12235</v>
      </c>
      <c r="K26" s="82">
        <v>14440</v>
      </c>
      <c r="L26" s="82">
        <v>16729</v>
      </c>
      <c r="M26" s="82">
        <v>18297</v>
      </c>
      <c r="N26" s="82">
        <v>20045</v>
      </c>
      <c r="O26" s="82">
        <v>21031</v>
      </c>
      <c r="P26" s="82">
        <v>22552</v>
      </c>
      <c r="Q26" s="82">
        <v>24298</v>
      </c>
      <c r="R26" s="82">
        <v>25664</v>
      </c>
      <c r="S26" s="82">
        <v>28400</v>
      </c>
      <c r="T26" s="82">
        <v>31905</v>
      </c>
      <c r="U26" s="82">
        <v>31682</v>
      </c>
      <c r="V26" s="82">
        <v>31094</v>
      </c>
      <c r="W26" s="82">
        <v>31319</v>
      </c>
      <c r="X26" s="82">
        <v>30515</v>
      </c>
      <c r="Y26" s="82">
        <v>29463</v>
      </c>
      <c r="Z26" s="82">
        <v>29715</v>
      </c>
      <c r="AA26" s="82">
        <v>31802</v>
      </c>
      <c r="AB26" s="82">
        <v>32248</v>
      </c>
      <c r="AC26" s="82">
        <v>34533</v>
      </c>
    </row>
    <row r="27" spans="1:29">
      <c r="A27" s="81" t="s">
        <v>416</v>
      </c>
      <c r="B27" s="82" t="s">
        <v>391</v>
      </c>
      <c r="C27" s="81">
        <v>26</v>
      </c>
      <c r="D27" s="81" t="s">
        <v>481</v>
      </c>
      <c r="E27" s="81" t="s">
        <v>482</v>
      </c>
      <c r="F27" s="82" t="s">
        <v>483</v>
      </c>
      <c r="G27" s="82">
        <v>9676</v>
      </c>
      <c r="H27" s="82">
        <v>10605</v>
      </c>
      <c r="I27" s="82">
        <v>11849</v>
      </c>
      <c r="J27" s="82">
        <v>13032</v>
      </c>
      <c r="K27" s="82">
        <v>14706</v>
      </c>
      <c r="L27" s="82">
        <v>16432</v>
      </c>
      <c r="M27" s="82">
        <v>17684</v>
      </c>
      <c r="N27" s="82">
        <v>19185</v>
      </c>
      <c r="O27" s="82">
        <v>21109</v>
      </c>
      <c r="P27" s="82">
        <v>22714</v>
      </c>
      <c r="Q27" s="82">
        <v>24548</v>
      </c>
      <c r="R27" s="82">
        <v>26839</v>
      </c>
      <c r="S27" s="82">
        <v>29596</v>
      </c>
      <c r="T27" s="82">
        <v>31983</v>
      </c>
      <c r="U27" s="82">
        <v>31771</v>
      </c>
      <c r="V27" s="82">
        <v>31486</v>
      </c>
      <c r="W27" s="82">
        <v>31709</v>
      </c>
      <c r="X27" s="82">
        <v>30302</v>
      </c>
      <c r="Y27" s="82">
        <v>29710</v>
      </c>
      <c r="Z27" s="82">
        <v>30265</v>
      </c>
      <c r="AA27" s="82">
        <v>31167</v>
      </c>
      <c r="AB27" s="82">
        <v>31874</v>
      </c>
      <c r="AC27" s="82">
        <v>33064</v>
      </c>
    </row>
    <row r="28" spans="1:29">
      <c r="A28" s="81" t="s">
        <v>416</v>
      </c>
      <c r="B28" s="82" t="s">
        <v>391</v>
      </c>
      <c r="C28" s="81">
        <v>27</v>
      </c>
      <c r="D28" s="81" t="s">
        <v>417</v>
      </c>
      <c r="E28" s="81" t="s">
        <v>401</v>
      </c>
      <c r="F28" s="82" t="s">
        <v>484</v>
      </c>
      <c r="G28" s="82">
        <v>12420</v>
      </c>
      <c r="H28" s="82">
        <v>12487</v>
      </c>
      <c r="I28" s="82">
        <v>12857</v>
      </c>
      <c r="J28" s="82">
        <v>12800</v>
      </c>
      <c r="K28" s="82">
        <v>12914</v>
      </c>
      <c r="L28" s="82">
        <v>13454</v>
      </c>
      <c r="M28" s="82">
        <v>14803</v>
      </c>
      <c r="N28" s="82">
        <v>16122</v>
      </c>
      <c r="O28" s="82">
        <v>17516</v>
      </c>
      <c r="P28" s="82">
        <v>18806</v>
      </c>
      <c r="Q28" s="82">
        <v>19863</v>
      </c>
      <c r="R28" s="82">
        <v>21551</v>
      </c>
      <c r="S28" s="82">
        <v>23520</v>
      </c>
      <c r="T28" s="82">
        <v>26313</v>
      </c>
      <c r="U28" s="82">
        <v>26212</v>
      </c>
      <c r="V28" s="82">
        <v>26080</v>
      </c>
      <c r="W28" s="82">
        <v>25747</v>
      </c>
      <c r="X28" s="82">
        <v>24271</v>
      </c>
      <c r="Y28" s="82">
        <v>22377</v>
      </c>
      <c r="Z28" s="82">
        <v>22689</v>
      </c>
      <c r="AA28" s="82">
        <v>23791</v>
      </c>
      <c r="AB28" s="82">
        <v>24686</v>
      </c>
      <c r="AC28" s="82">
        <v>25053</v>
      </c>
    </row>
    <row r="29" spans="1:29">
      <c r="A29" s="81" t="s">
        <v>416</v>
      </c>
      <c r="B29" s="82" t="s">
        <v>391</v>
      </c>
      <c r="C29" s="81">
        <v>28</v>
      </c>
      <c r="D29" s="81" t="s">
        <v>485</v>
      </c>
      <c r="E29" s="81" t="s">
        <v>486</v>
      </c>
      <c r="F29" s="82" t="s">
        <v>487</v>
      </c>
      <c r="G29" s="82">
        <v>6941</v>
      </c>
      <c r="H29" s="82">
        <v>6832</v>
      </c>
      <c r="I29" s="82">
        <v>6974</v>
      </c>
      <c r="J29" s="82">
        <v>6857</v>
      </c>
      <c r="K29" s="82">
        <v>6847</v>
      </c>
      <c r="L29" s="82">
        <v>7132</v>
      </c>
      <c r="M29" s="82">
        <v>7896</v>
      </c>
      <c r="N29" s="82">
        <v>8656</v>
      </c>
      <c r="O29" s="82">
        <v>9620</v>
      </c>
      <c r="P29" s="82">
        <v>10204</v>
      </c>
      <c r="Q29" s="82">
        <v>9817</v>
      </c>
      <c r="R29" s="82">
        <v>10607</v>
      </c>
      <c r="S29" s="82">
        <v>11448</v>
      </c>
      <c r="T29" s="82">
        <v>12485</v>
      </c>
      <c r="U29" s="82">
        <v>12672</v>
      </c>
      <c r="V29" s="82">
        <v>12410</v>
      </c>
      <c r="W29" s="82">
        <v>12176</v>
      </c>
      <c r="X29" s="82">
        <v>11360</v>
      </c>
      <c r="Y29" s="82">
        <v>10831</v>
      </c>
      <c r="Z29" s="82">
        <v>10984</v>
      </c>
      <c r="AA29" s="82">
        <v>11693</v>
      </c>
      <c r="AB29" s="82">
        <v>12347</v>
      </c>
      <c r="AC29" s="82">
        <v>12609</v>
      </c>
    </row>
    <row r="30" spans="1:29">
      <c r="A30" s="81" t="s">
        <v>416</v>
      </c>
      <c r="B30" s="82" t="s">
        <v>391</v>
      </c>
      <c r="C30" s="81">
        <v>29</v>
      </c>
      <c r="D30" s="81" t="s">
        <v>488</v>
      </c>
      <c r="E30" s="81" t="s">
        <v>489</v>
      </c>
      <c r="F30" s="82" t="s">
        <v>490</v>
      </c>
      <c r="G30" s="82">
        <v>643</v>
      </c>
      <c r="H30" s="82">
        <v>544</v>
      </c>
      <c r="I30" s="82">
        <v>470</v>
      </c>
      <c r="J30" s="82">
        <v>400</v>
      </c>
      <c r="K30" s="82">
        <v>338</v>
      </c>
      <c r="L30" s="82">
        <v>316</v>
      </c>
      <c r="M30" s="82">
        <v>313</v>
      </c>
      <c r="N30" s="82">
        <v>310</v>
      </c>
      <c r="O30" s="82">
        <v>334</v>
      </c>
      <c r="P30" s="82">
        <v>387</v>
      </c>
      <c r="Q30" s="82">
        <v>383</v>
      </c>
      <c r="R30" s="82">
        <v>410</v>
      </c>
      <c r="S30" s="82">
        <v>501</v>
      </c>
      <c r="T30" s="82">
        <v>577</v>
      </c>
      <c r="U30" s="82">
        <v>452</v>
      </c>
      <c r="V30" s="82">
        <v>477</v>
      </c>
      <c r="W30" s="82">
        <v>516</v>
      </c>
      <c r="X30" s="82">
        <v>419</v>
      </c>
      <c r="Y30" s="82">
        <v>406</v>
      </c>
      <c r="Z30" s="82">
        <v>419</v>
      </c>
      <c r="AA30" s="82">
        <v>405</v>
      </c>
      <c r="AB30" s="82">
        <v>429</v>
      </c>
      <c r="AC30" s="82">
        <v>444</v>
      </c>
    </row>
    <row r="31" spans="1:29">
      <c r="A31" s="81" t="s">
        <v>416</v>
      </c>
      <c r="B31" s="82" t="s">
        <v>391</v>
      </c>
      <c r="C31" s="81">
        <v>30</v>
      </c>
      <c r="D31" s="81" t="s">
        <v>491</v>
      </c>
      <c r="E31" s="81" t="s">
        <v>492</v>
      </c>
      <c r="F31" s="82" t="s">
        <v>493</v>
      </c>
      <c r="G31" s="82">
        <v>1408</v>
      </c>
      <c r="H31" s="82">
        <v>1387</v>
      </c>
      <c r="I31" s="82">
        <v>1462</v>
      </c>
      <c r="J31" s="82">
        <v>1487</v>
      </c>
      <c r="K31" s="82">
        <v>1575</v>
      </c>
      <c r="L31" s="82">
        <v>1671</v>
      </c>
      <c r="M31" s="82">
        <v>1580</v>
      </c>
      <c r="N31" s="82">
        <v>1667</v>
      </c>
      <c r="O31" s="82">
        <v>1626</v>
      </c>
      <c r="P31" s="82">
        <v>1744</v>
      </c>
      <c r="Q31" s="82">
        <v>1944</v>
      </c>
      <c r="R31" s="82">
        <v>1967</v>
      </c>
      <c r="S31" s="82">
        <v>2058</v>
      </c>
      <c r="T31" s="82">
        <v>2325</v>
      </c>
      <c r="U31" s="82">
        <v>2259</v>
      </c>
      <c r="V31" s="82">
        <v>2225</v>
      </c>
      <c r="W31" s="82">
        <v>2190</v>
      </c>
      <c r="X31" s="82">
        <v>2327</v>
      </c>
      <c r="Y31" s="82">
        <v>2067</v>
      </c>
      <c r="Z31" s="82">
        <v>2001</v>
      </c>
      <c r="AA31" s="82">
        <v>1979</v>
      </c>
      <c r="AB31" s="82">
        <v>2084</v>
      </c>
      <c r="AC31" s="82">
        <v>2229</v>
      </c>
    </row>
    <row r="32" spans="1:29">
      <c r="A32" s="81" t="s">
        <v>416</v>
      </c>
      <c r="B32" s="82" t="s">
        <v>391</v>
      </c>
      <c r="C32" s="81">
        <v>31</v>
      </c>
      <c r="D32" s="81" t="s">
        <v>494</v>
      </c>
      <c r="E32" s="81" t="s">
        <v>495</v>
      </c>
      <c r="F32" s="82" t="s">
        <v>496</v>
      </c>
      <c r="G32" s="82">
        <v>2130</v>
      </c>
      <c r="H32" s="82">
        <v>2356</v>
      </c>
      <c r="I32" s="82">
        <v>2519</v>
      </c>
      <c r="J32" s="82">
        <v>2591</v>
      </c>
      <c r="K32" s="82">
        <v>2644</v>
      </c>
      <c r="L32" s="82">
        <v>2757</v>
      </c>
      <c r="M32" s="82">
        <v>3353</v>
      </c>
      <c r="N32" s="82">
        <v>3738</v>
      </c>
      <c r="O32" s="82">
        <v>4093</v>
      </c>
      <c r="P32" s="82">
        <v>4529</v>
      </c>
      <c r="Q32" s="82">
        <v>5674</v>
      </c>
      <c r="R32" s="82">
        <v>6412</v>
      </c>
      <c r="S32" s="82">
        <v>7242</v>
      </c>
      <c r="T32" s="82">
        <v>8465</v>
      </c>
      <c r="U32" s="82">
        <v>8350</v>
      </c>
      <c r="V32" s="82">
        <v>8567</v>
      </c>
      <c r="W32" s="82">
        <v>8507</v>
      </c>
      <c r="X32" s="82">
        <v>8066</v>
      </c>
      <c r="Y32" s="82">
        <v>7002</v>
      </c>
      <c r="Z32" s="82">
        <v>7223</v>
      </c>
      <c r="AA32" s="82">
        <v>7555</v>
      </c>
      <c r="AB32" s="82">
        <v>7667</v>
      </c>
      <c r="AC32" s="82">
        <v>7810</v>
      </c>
    </row>
    <row r="33" spans="1:29">
      <c r="A33" s="81" t="s">
        <v>416</v>
      </c>
      <c r="B33" s="82" t="s">
        <v>391</v>
      </c>
      <c r="C33" s="81">
        <v>32</v>
      </c>
      <c r="D33" s="81" t="s">
        <v>497</v>
      </c>
      <c r="E33" s="81" t="s">
        <v>498</v>
      </c>
      <c r="F33" s="82" t="s">
        <v>499</v>
      </c>
      <c r="G33" s="82">
        <v>1298</v>
      </c>
      <c r="H33" s="82">
        <v>1368</v>
      </c>
      <c r="I33" s="82">
        <v>1432</v>
      </c>
      <c r="J33" s="82">
        <v>1465</v>
      </c>
      <c r="K33" s="82">
        <v>1510</v>
      </c>
      <c r="L33" s="82">
        <v>1578</v>
      </c>
      <c r="M33" s="82">
        <v>1661</v>
      </c>
      <c r="N33" s="82">
        <v>1751</v>
      </c>
      <c r="O33" s="82">
        <v>1843</v>
      </c>
      <c r="P33" s="82">
        <v>1942</v>
      </c>
      <c r="Q33" s="82">
        <v>2045</v>
      </c>
      <c r="R33" s="82">
        <v>2155</v>
      </c>
      <c r="S33" s="82">
        <v>2271</v>
      </c>
      <c r="T33" s="82">
        <v>2461</v>
      </c>
      <c r="U33" s="82">
        <v>2479</v>
      </c>
      <c r="V33" s="82">
        <v>2401</v>
      </c>
      <c r="W33" s="82">
        <v>2358</v>
      </c>
      <c r="X33" s="82">
        <v>2099</v>
      </c>
      <c r="Y33" s="82">
        <v>2071</v>
      </c>
      <c r="Z33" s="82">
        <v>2062</v>
      </c>
      <c r="AA33" s="82">
        <v>2159</v>
      </c>
      <c r="AB33" s="82">
        <v>2159</v>
      </c>
      <c r="AC33" s="82">
        <v>1961</v>
      </c>
    </row>
    <row r="34" spans="1:29">
      <c r="A34" s="81" t="s">
        <v>416</v>
      </c>
      <c r="B34" s="82" t="s">
        <v>391</v>
      </c>
      <c r="C34" s="81">
        <v>33</v>
      </c>
      <c r="D34" s="81" t="s">
        <v>500</v>
      </c>
      <c r="E34" s="81" t="s">
        <v>402</v>
      </c>
      <c r="F34" s="82" t="s">
        <v>501</v>
      </c>
      <c r="G34" s="82">
        <v>7625</v>
      </c>
      <c r="H34" s="82">
        <v>8460</v>
      </c>
      <c r="I34" s="82">
        <v>10117</v>
      </c>
      <c r="J34" s="82">
        <v>11835</v>
      </c>
      <c r="K34" s="82">
        <v>14080</v>
      </c>
      <c r="L34" s="82">
        <v>17134</v>
      </c>
      <c r="M34" s="82">
        <v>18165</v>
      </c>
      <c r="N34" s="82">
        <v>19264</v>
      </c>
      <c r="O34" s="82">
        <v>20580</v>
      </c>
      <c r="P34" s="82">
        <v>22288</v>
      </c>
      <c r="Q34" s="82">
        <v>23855</v>
      </c>
      <c r="R34" s="82">
        <v>25444</v>
      </c>
      <c r="S34" s="82">
        <v>27494</v>
      </c>
      <c r="T34" s="82">
        <v>29995</v>
      </c>
      <c r="U34" s="82">
        <v>30441</v>
      </c>
      <c r="V34" s="82">
        <v>30483</v>
      </c>
      <c r="W34" s="82">
        <v>31397</v>
      </c>
      <c r="X34" s="82">
        <v>29815</v>
      </c>
      <c r="Y34" s="82">
        <v>28783</v>
      </c>
      <c r="Z34" s="82">
        <v>29929</v>
      </c>
      <c r="AA34" s="82">
        <v>33100</v>
      </c>
      <c r="AB34" s="82">
        <v>34482</v>
      </c>
      <c r="AC34" s="82">
        <v>36247</v>
      </c>
    </row>
    <row r="35" spans="1:29">
      <c r="A35" s="81" t="s">
        <v>416</v>
      </c>
      <c r="B35" s="82" t="s">
        <v>391</v>
      </c>
      <c r="C35" s="81">
        <v>34</v>
      </c>
      <c r="D35" s="81" t="s">
        <v>417</v>
      </c>
      <c r="E35" s="81" t="s">
        <v>32</v>
      </c>
      <c r="F35" s="82" t="s">
        <v>502</v>
      </c>
      <c r="G35" s="82">
        <v>8949</v>
      </c>
      <c r="H35" s="82">
        <v>9586</v>
      </c>
      <c r="I35" s="82">
        <v>10420</v>
      </c>
      <c r="J35" s="82">
        <v>11264</v>
      </c>
      <c r="K35" s="82">
        <v>12193</v>
      </c>
      <c r="L35" s="82">
        <v>13131</v>
      </c>
      <c r="M35" s="82">
        <v>14075</v>
      </c>
      <c r="N35" s="82">
        <v>15554</v>
      </c>
      <c r="O35" s="82">
        <v>16153</v>
      </c>
      <c r="P35" s="82">
        <v>16564</v>
      </c>
      <c r="Q35" s="82">
        <v>17708</v>
      </c>
      <c r="R35" s="82">
        <v>19129</v>
      </c>
      <c r="S35" s="82">
        <v>20422</v>
      </c>
      <c r="T35" s="82">
        <v>19776</v>
      </c>
      <c r="U35" s="82">
        <v>20403</v>
      </c>
      <c r="V35" s="82">
        <v>21086</v>
      </c>
      <c r="W35" s="82">
        <v>21792</v>
      </c>
      <c r="X35" s="82">
        <v>20752</v>
      </c>
      <c r="Y35" s="82">
        <v>20423</v>
      </c>
      <c r="Z35" s="82">
        <v>20748</v>
      </c>
      <c r="AA35" s="82">
        <v>21892</v>
      </c>
      <c r="AB35" s="82">
        <v>22621</v>
      </c>
      <c r="AC35" s="82">
        <v>24037</v>
      </c>
    </row>
    <row r="36" spans="1:29">
      <c r="A36" s="81" t="s">
        <v>416</v>
      </c>
      <c r="B36" s="82" t="s">
        <v>391</v>
      </c>
      <c r="C36" s="81">
        <v>35</v>
      </c>
      <c r="D36" s="81" t="s">
        <v>399</v>
      </c>
      <c r="E36" s="81" t="s">
        <v>503</v>
      </c>
      <c r="F36" s="82" t="s">
        <v>504</v>
      </c>
      <c r="G36" s="82">
        <v>3440</v>
      </c>
      <c r="H36" s="82">
        <v>3608</v>
      </c>
      <c r="I36" s="82">
        <v>3816</v>
      </c>
      <c r="J36" s="82">
        <v>3992</v>
      </c>
      <c r="K36" s="82">
        <v>4083</v>
      </c>
      <c r="L36" s="82">
        <v>4307</v>
      </c>
      <c r="M36" s="82">
        <v>4572</v>
      </c>
      <c r="N36" s="82">
        <v>5049</v>
      </c>
      <c r="O36" s="82">
        <v>5179</v>
      </c>
      <c r="P36" s="82">
        <v>5425</v>
      </c>
      <c r="Q36" s="82">
        <v>6026</v>
      </c>
      <c r="R36" s="82">
        <v>6371</v>
      </c>
      <c r="S36" s="82">
        <v>6688</v>
      </c>
      <c r="T36" s="82">
        <v>6606</v>
      </c>
      <c r="U36" s="82">
        <v>6603</v>
      </c>
      <c r="V36" s="82">
        <v>6383</v>
      </c>
      <c r="W36" s="82">
        <v>6644</v>
      </c>
      <c r="X36" s="82">
        <v>5884</v>
      </c>
      <c r="Y36" s="82">
        <v>5491</v>
      </c>
      <c r="Z36" s="82">
        <v>5639</v>
      </c>
      <c r="AA36" s="82">
        <v>5741</v>
      </c>
      <c r="AB36" s="82">
        <v>5772</v>
      </c>
      <c r="AC36" s="82">
        <v>5909</v>
      </c>
    </row>
    <row r="37" spans="1:29">
      <c r="A37" s="81" t="s">
        <v>416</v>
      </c>
      <c r="B37" s="82" t="s">
        <v>391</v>
      </c>
      <c r="C37" s="81">
        <v>36</v>
      </c>
      <c r="D37" s="81" t="s">
        <v>505</v>
      </c>
      <c r="E37" s="81" t="s">
        <v>506</v>
      </c>
      <c r="F37" s="82" t="s">
        <v>507</v>
      </c>
      <c r="G37" s="82">
        <v>3718</v>
      </c>
      <c r="H37" s="82">
        <v>3918</v>
      </c>
      <c r="I37" s="82">
        <v>4102</v>
      </c>
      <c r="J37" s="82">
        <v>4196</v>
      </c>
      <c r="K37" s="82">
        <v>4327</v>
      </c>
      <c r="L37" s="82">
        <v>4521</v>
      </c>
      <c r="M37" s="82">
        <v>4579</v>
      </c>
      <c r="N37" s="82">
        <v>4869</v>
      </c>
      <c r="O37" s="82">
        <v>4973</v>
      </c>
      <c r="P37" s="82">
        <v>4947</v>
      </c>
      <c r="Q37" s="82">
        <v>5077</v>
      </c>
      <c r="R37" s="82">
        <v>5297</v>
      </c>
      <c r="S37" s="82">
        <v>5670</v>
      </c>
      <c r="T37" s="82">
        <v>4127</v>
      </c>
      <c r="U37" s="82">
        <v>4270</v>
      </c>
      <c r="V37" s="82">
        <v>4672</v>
      </c>
      <c r="W37" s="82">
        <v>4643</v>
      </c>
      <c r="X37" s="82">
        <v>4327</v>
      </c>
      <c r="Y37" s="82">
        <v>4161</v>
      </c>
      <c r="Z37" s="82">
        <v>3977</v>
      </c>
      <c r="AA37" s="82">
        <v>4135</v>
      </c>
      <c r="AB37" s="82">
        <v>3820</v>
      </c>
      <c r="AC37" s="82">
        <v>3582</v>
      </c>
    </row>
    <row r="38" spans="1:29">
      <c r="A38" s="81" t="s">
        <v>416</v>
      </c>
      <c r="B38" s="82" t="s">
        <v>391</v>
      </c>
      <c r="C38" s="81">
        <v>37</v>
      </c>
      <c r="D38" s="81" t="s">
        <v>508</v>
      </c>
      <c r="E38" s="81" t="s">
        <v>509</v>
      </c>
      <c r="F38" s="82" t="s">
        <v>510</v>
      </c>
      <c r="G38" s="82">
        <v>1791</v>
      </c>
      <c r="H38" s="82">
        <v>2060</v>
      </c>
      <c r="I38" s="82">
        <v>2502</v>
      </c>
      <c r="J38" s="82">
        <v>3076</v>
      </c>
      <c r="K38" s="82">
        <v>3783</v>
      </c>
      <c r="L38" s="82">
        <v>4303</v>
      </c>
      <c r="M38" s="82">
        <v>4924</v>
      </c>
      <c r="N38" s="82">
        <v>5636</v>
      </c>
      <c r="O38" s="82">
        <v>6001</v>
      </c>
      <c r="P38" s="82">
        <v>6192</v>
      </c>
      <c r="Q38" s="82">
        <v>6605</v>
      </c>
      <c r="R38" s="82">
        <v>7461</v>
      </c>
      <c r="S38" s="82">
        <v>8064</v>
      </c>
      <c r="T38" s="82">
        <v>9043</v>
      </c>
      <c r="U38" s="82">
        <v>9530</v>
      </c>
      <c r="V38" s="82">
        <v>10031</v>
      </c>
      <c r="W38" s="82">
        <v>10505</v>
      </c>
      <c r="X38" s="82">
        <v>10541</v>
      </c>
      <c r="Y38" s="82">
        <v>10771</v>
      </c>
      <c r="Z38" s="82">
        <v>11132</v>
      </c>
      <c r="AA38" s="82">
        <v>12016</v>
      </c>
      <c r="AB38" s="82">
        <v>13029</v>
      </c>
      <c r="AC38" s="82">
        <v>14546</v>
      </c>
    </row>
    <row r="39" spans="1:29">
      <c r="A39" s="81" t="s">
        <v>416</v>
      </c>
      <c r="B39" s="82" t="s">
        <v>391</v>
      </c>
      <c r="C39" s="81">
        <v>38</v>
      </c>
      <c r="D39" s="81" t="s">
        <v>511</v>
      </c>
      <c r="E39" s="81" t="s">
        <v>403</v>
      </c>
      <c r="F39" s="82" t="s">
        <v>512</v>
      </c>
      <c r="G39" s="82">
        <v>12296</v>
      </c>
      <c r="H39" s="82">
        <v>12786</v>
      </c>
      <c r="I39" s="82">
        <v>13383</v>
      </c>
      <c r="J39" s="82">
        <v>13770</v>
      </c>
      <c r="K39" s="82">
        <v>14338</v>
      </c>
      <c r="L39" s="82">
        <v>15072</v>
      </c>
      <c r="M39" s="82">
        <v>15944</v>
      </c>
      <c r="N39" s="82">
        <v>16552</v>
      </c>
      <c r="O39" s="82">
        <v>17020</v>
      </c>
      <c r="P39" s="82">
        <v>17784</v>
      </c>
      <c r="Q39" s="82">
        <v>18921</v>
      </c>
      <c r="R39" s="82">
        <v>20448</v>
      </c>
      <c r="S39" s="82">
        <v>22313</v>
      </c>
      <c r="T39" s="82">
        <v>23286</v>
      </c>
      <c r="U39" s="82">
        <v>23113</v>
      </c>
      <c r="V39" s="82">
        <v>22862</v>
      </c>
      <c r="W39" s="82">
        <v>22380</v>
      </c>
      <c r="X39" s="82">
        <v>21232</v>
      </c>
      <c r="Y39" s="82">
        <v>21465</v>
      </c>
      <c r="Z39" s="82">
        <v>20174</v>
      </c>
      <c r="AA39" s="82">
        <v>20049</v>
      </c>
      <c r="AB39" s="82">
        <v>19844</v>
      </c>
      <c r="AC39" s="82">
        <v>19665</v>
      </c>
    </row>
    <row r="40" spans="1:29">
      <c r="A40" s="81" t="s">
        <v>416</v>
      </c>
      <c r="B40" s="82" t="s">
        <v>391</v>
      </c>
      <c r="C40" s="81">
        <v>39</v>
      </c>
      <c r="D40" s="81" t="s">
        <v>513</v>
      </c>
      <c r="E40" s="81" t="s">
        <v>404</v>
      </c>
      <c r="F40" s="82" t="s">
        <v>514</v>
      </c>
      <c r="G40" s="82">
        <v>698</v>
      </c>
      <c r="H40" s="82">
        <v>785</v>
      </c>
      <c r="I40" s="82">
        <v>997</v>
      </c>
      <c r="J40" s="82">
        <v>1218</v>
      </c>
      <c r="K40" s="82">
        <v>1366</v>
      </c>
      <c r="L40" s="82">
        <v>1570</v>
      </c>
      <c r="M40" s="82">
        <v>1772</v>
      </c>
      <c r="N40" s="82">
        <v>2037</v>
      </c>
      <c r="O40" s="82">
        <v>2423</v>
      </c>
      <c r="P40" s="82">
        <v>2703</v>
      </c>
      <c r="Q40" s="82">
        <v>3206</v>
      </c>
      <c r="R40" s="82">
        <v>3852</v>
      </c>
      <c r="S40" s="82">
        <v>4354</v>
      </c>
      <c r="T40" s="82">
        <v>5021</v>
      </c>
      <c r="U40" s="82">
        <v>4187</v>
      </c>
      <c r="V40" s="82">
        <v>4359</v>
      </c>
      <c r="W40" s="82">
        <v>4314</v>
      </c>
      <c r="X40" s="82">
        <v>4264</v>
      </c>
      <c r="Y40" s="82">
        <v>3938</v>
      </c>
      <c r="Z40" s="82">
        <v>4111</v>
      </c>
      <c r="AA40" s="82">
        <v>4510</v>
      </c>
      <c r="AB40" s="82">
        <v>4785</v>
      </c>
      <c r="AC40" s="82">
        <v>5283</v>
      </c>
    </row>
    <row r="41" spans="1:29">
      <c r="A41" s="81" t="s">
        <v>416</v>
      </c>
      <c r="B41" s="82" t="s">
        <v>391</v>
      </c>
      <c r="C41" s="81">
        <v>40</v>
      </c>
      <c r="D41" s="81" t="s">
        <v>515</v>
      </c>
      <c r="E41" s="81" t="s">
        <v>516</v>
      </c>
      <c r="F41" s="82" t="s">
        <v>517</v>
      </c>
      <c r="G41" s="82">
        <v>12514</v>
      </c>
      <c r="H41" s="82">
        <v>13726</v>
      </c>
      <c r="I41" s="82">
        <v>15484</v>
      </c>
      <c r="J41" s="82">
        <v>17041</v>
      </c>
      <c r="K41" s="82">
        <v>18905</v>
      </c>
      <c r="L41" s="82">
        <v>21305</v>
      </c>
      <c r="M41" s="82">
        <v>23553</v>
      </c>
      <c r="N41" s="82">
        <v>25745</v>
      </c>
      <c r="O41" s="82">
        <v>28246</v>
      </c>
      <c r="P41" s="82">
        <v>29825</v>
      </c>
      <c r="Q41" s="82">
        <v>33318</v>
      </c>
      <c r="R41" s="82">
        <v>38350</v>
      </c>
      <c r="S41" s="82">
        <v>43288</v>
      </c>
      <c r="T41" s="82">
        <v>49520</v>
      </c>
      <c r="U41" s="82">
        <v>49051</v>
      </c>
      <c r="V41" s="82">
        <v>48837</v>
      </c>
      <c r="W41" s="82">
        <v>48985</v>
      </c>
      <c r="X41" s="82">
        <v>47460</v>
      </c>
      <c r="Y41" s="82">
        <v>47035</v>
      </c>
      <c r="Z41" s="82">
        <v>50921</v>
      </c>
      <c r="AA41" s="82">
        <v>54550</v>
      </c>
      <c r="AB41" s="82">
        <v>55783</v>
      </c>
      <c r="AC41" s="82">
        <v>57743</v>
      </c>
    </row>
    <row r="42" spans="1:29">
      <c r="A42" s="81" t="s">
        <v>416</v>
      </c>
      <c r="B42" s="82" t="s">
        <v>391</v>
      </c>
      <c r="C42" s="81">
        <v>41</v>
      </c>
      <c r="D42" s="81" t="s">
        <v>417</v>
      </c>
      <c r="E42" s="81" t="s">
        <v>518</v>
      </c>
      <c r="F42" s="82" t="s">
        <v>519</v>
      </c>
      <c r="G42" s="82">
        <v>57348</v>
      </c>
      <c r="H42" s="82">
        <v>60523</v>
      </c>
      <c r="I42" s="82">
        <v>62820</v>
      </c>
      <c r="J42" s="82">
        <v>66446</v>
      </c>
      <c r="K42" s="82">
        <v>70612</v>
      </c>
      <c r="L42" s="82">
        <v>75206</v>
      </c>
      <c r="M42" s="82">
        <v>80082</v>
      </c>
      <c r="N42" s="82">
        <v>85252</v>
      </c>
      <c r="O42" s="82">
        <v>92191</v>
      </c>
      <c r="P42" s="82">
        <v>98850</v>
      </c>
      <c r="Q42" s="82">
        <v>106667</v>
      </c>
      <c r="R42" s="82">
        <v>115410</v>
      </c>
      <c r="S42" s="82">
        <v>126223</v>
      </c>
      <c r="T42" s="82">
        <v>137689</v>
      </c>
      <c r="U42" s="82">
        <v>146207</v>
      </c>
      <c r="V42" s="82">
        <v>146555</v>
      </c>
      <c r="W42" s="82">
        <v>144502</v>
      </c>
      <c r="X42" s="82">
        <v>135882</v>
      </c>
      <c r="Y42" s="82">
        <v>136364</v>
      </c>
      <c r="Z42" s="82">
        <v>137898</v>
      </c>
      <c r="AA42" s="82">
        <v>142960</v>
      </c>
      <c r="AB42" s="82">
        <v>146306</v>
      </c>
      <c r="AC42" s="82">
        <v>149189</v>
      </c>
    </row>
    <row r="43" spans="1:29">
      <c r="A43" s="81" t="s">
        <v>416</v>
      </c>
      <c r="B43" s="82" t="s">
        <v>391</v>
      </c>
      <c r="C43" s="81">
        <v>42</v>
      </c>
      <c r="D43" s="81" t="s">
        <v>520</v>
      </c>
      <c r="E43" s="81" t="s">
        <v>405</v>
      </c>
      <c r="F43" s="82" t="s">
        <v>521</v>
      </c>
      <c r="G43" s="82">
        <v>20655</v>
      </c>
      <c r="H43" s="82">
        <v>21543</v>
      </c>
      <c r="I43" s="82">
        <v>22332</v>
      </c>
      <c r="J43" s="82">
        <v>23563</v>
      </c>
      <c r="K43" s="82">
        <v>24995</v>
      </c>
      <c r="L43" s="82">
        <v>26804</v>
      </c>
      <c r="M43" s="82">
        <v>28619</v>
      </c>
      <c r="N43" s="82">
        <v>29690</v>
      </c>
      <c r="O43" s="82">
        <v>31657</v>
      </c>
      <c r="P43" s="82">
        <v>33686</v>
      </c>
      <c r="Q43" s="82">
        <v>35942</v>
      </c>
      <c r="R43" s="82">
        <v>39298</v>
      </c>
      <c r="S43" s="82">
        <v>42696</v>
      </c>
      <c r="T43" s="82">
        <v>47268</v>
      </c>
      <c r="U43" s="82">
        <v>50433</v>
      </c>
      <c r="V43" s="82">
        <v>50728</v>
      </c>
      <c r="W43" s="82">
        <v>49848</v>
      </c>
      <c r="X43" s="82">
        <v>46393</v>
      </c>
      <c r="Y43" s="82">
        <v>47540</v>
      </c>
      <c r="Z43" s="82">
        <v>47487</v>
      </c>
      <c r="AA43" s="82">
        <v>48178</v>
      </c>
      <c r="AB43" s="82">
        <v>48467</v>
      </c>
      <c r="AC43" s="82">
        <v>49813</v>
      </c>
    </row>
    <row r="44" spans="1:29">
      <c r="A44" s="81" t="s">
        <v>416</v>
      </c>
      <c r="B44" s="82" t="s">
        <v>391</v>
      </c>
      <c r="C44" s="81">
        <v>43</v>
      </c>
      <c r="D44" s="81" t="s">
        <v>522</v>
      </c>
      <c r="E44" s="81" t="s">
        <v>406</v>
      </c>
      <c r="F44" s="82" t="s">
        <v>523</v>
      </c>
      <c r="G44" s="82">
        <v>19351</v>
      </c>
      <c r="H44" s="82">
        <v>20558</v>
      </c>
      <c r="I44" s="82">
        <v>21227</v>
      </c>
      <c r="J44" s="82">
        <v>22443</v>
      </c>
      <c r="K44" s="82">
        <v>23756</v>
      </c>
      <c r="L44" s="82">
        <v>24952</v>
      </c>
      <c r="M44" s="82">
        <v>26904</v>
      </c>
      <c r="N44" s="82">
        <v>28898</v>
      </c>
      <c r="O44" s="82">
        <v>30725</v>
      </c>
      <c r="P44" s="82">
        <v>32698</v>
      </c>
      <c r="Q44" s="82">
        <v>35305</v>
      </c>
      <c r="R44" s="82">
        <v>37570</v>
      </c>
      <c r="S44" s="82">
        <v>40553</v>
      </c>
      <c r="T44" s="82">
        <v>43310</v>
      </c>
      <c r="U44" s="82">
        <v>45933</v>
      </c>
      <c r="V44" s="82">
        <v>45908</v>
      </c>
      <c r="W44" s="82">
        <v>44913</v>
      </c>
      <c r="X44" s="82">
        <v>43219</v>
      </c>
      <c r="Y44" s="82">
        <v>43045</v>
      </c>
      <c r="Z44" s="82">
        <v>43597</v>
      </c>
      <c r="AA44" s="82">
        <v>45563</v>
      </c>
      <c r="AB44" s="82">
        <v>46797</v>
      </c>
      <c r="AC44" s="82">
        <v>47481</v>
      </c>
    </row>
    <row r="45" spans="1:29">
      <c r="A45" s="81" t="s">
        <v>416</v>
      </c>
      <c r="B45" s="82" t="s">
        <v>391</v>
      </c>
      <c r="C45" s="81">
        <v>44</v>
      </c>
      <c r="D45" s="81" t="s">
        <v>524</v>
      </c>
      <c r="E45" s="81" t="s">
        <v>407</v>
      </c>
      <c r="F45" s="82" t="s">
        <v>525</v>
      </c>
      <c r="G45" s="82">
        <v>17342</v>
      </c>
      <c r="H45" s="82">
        <v>18422</v>
      </c>
      <c r="I45" s="82">
        <v>19261</v>
      </c>
      <c r="J45" s="82">
        <v>20440</v>
      </c>
      <c r="K45" s="82">
        <v>21861</v>
      </c>
      <c r="L45" s="82">
        <v>23450</v>
      </c>
      <c r="M45" s="82">
        <v>24559</v>
      </c>
      <c r="N45" s="82">
        <v>26664</v>
      </c>
      <c r="O45" s="82">
        <v>29809</v>
      </c>
      <c r="P45" s="82">
        <v>32466</v>
      </c>
      <c r="Q45" s="82">
        <v>35420</v>
      </c>
      <c r="R45" s="82">
        <v>38542</v>
      </c>
      <c r="S45" s="82">
        <v>42974</v>
      </c>
      <c r="T45" s="82">
        <v>47111</v>
      </c>
      <c r="U45" s="82">
        <v>49841</v>
      </c>
      <c r="V45" s="82">
        <v>49919</v>
      </c>
      <c r="W45" s="82">
        <v>49741</v>
      </c>
      <c r="X45" s="82">
        <v>46270</v>
      </c>
      <c r="Y45" s="82">
        <v>45779</v>
      </c>
      <c r="Z45" s="82">
        <v>46814</v>
      </c>
      <c r="AA45" s="82">
        <v>49219</v>
      </c>
      <c r="AB45" s="82">
        <v>51042</v>
      </c>
      <c r="AC45" s="82">
        <v>51895</v>
      </c>
    </row>
    <row r="46" spans="1:29">
      <c r="A46" s="81" t="s">
        <v>416</v>
      </c>
      <c r="B46" s="82" t="s">
        <v>391</v>
      </c>
      <c r="C46" s="81">
        <v>45</v>
      </c>
      <c r="D46" s="81" t="s">
        <v>419</v>
      </c>
      <c r="E46" s="81" t="s">
        <v>526</v>
      </c>
      <c r="F46" s="82" t="s">
        <v>527</v>
      </c>
      <c r="G46" s="82">
        <v>7142</v>
      </c>
      <c r="H46" s="82">
        <v>7454</v>
      </c>
      <c r="I46" s="82">
        <v>7827</v>
      </c>
      <c r="J46" s="82">
        <v>8221</v>
      </c>
      <c r="K46" s="82">
        <v>8722</v>
      </c>
      <c r="L46" s="82">
        <v>9428</v>
      </c>
      <c r="M46" s="82">
        <v>10233</v>
      </c>
      <c r="N46" s="82">
        <v>11245</v>
      </c>
      <c r="O46" s="82">
        <v>12025</v>
      </c>
      <c r="P46" s="82">
        <v>13015</v>
      </c>
      <c r="Q46" s="82">
        <v>13841</v>
      </c>
      <c r="R46" s="82">
        <v>14995</v>
      </c>
      <c r="S46" s="82">
        <v>15925</v>
      </c>
      <c r="T46" s="82">
        <v>18041</v>
      </c>
      <c r="U46" s="82">
        <v>18441</v>
      </c>
      <c r="V46" s="82">
        <v>18035</v>
      </c>
      <c r="W46" s="82">
        <v>18023</v>
      </c>
      <c r="X46" s="82">
        <v>17636</v>
      </c>
      <c r="Y46" s="82">
        <v>17149</v>
      </c>
      <c r="Z46" s="82">
        <v>17370</v>
      </c>
      <c r="AA46" s="82">
        <v>17993</v>
      </c>
      <c r="AB46" s="82">
        <v>18370</v>
      </c>
      <c r="AC46" s="82">
        <v>18805</v>
      </c>
    </row>
    <row r="47" spans="1:29">
      <c r="A47" s="81" t="s">
        <v>416</v>
      </c>
      <c r="B47" s="82" t="s">
        <v>391</v>
      </c>
      <c r="C47" s="81">
        <v>46</v>
      </c>
      <c r="D47" s="81" t="s">
        <v>528</v>
      </c>
      <c r="E47" s="81" t="s">
        <v>408</v>
      </c>
      <c r="F47" s="82" t="s">
        <v>529</v>
      </c>
      <c r="G47" s="82">
        <v>5107</v>
      </c>
      <c r="H47" s="82">
        <v>5241</v>
      </c>
      <c r="I47" s="82">
        <v>5390</v>
      </c>
      <c r="J47" s="82">
        <v>5482</v>
      </c>
      <c r="K47" s="82">
        <v>5547</v>
      </c>
      <c r="L47" s="82">
        <v>5687</v>
      </c>
      <c r="M47" s="82">
        <v>6068</v>
      </c>
      <c r="N47" s="82">
        <v>6625</v>
      </c>
      <c r="O47" s="82">
        <v>6971</v>
      </c>
      <c r="P47" s="82">
        <v>7371</v>
      </c>
      <c r="Q47" s="82">
        <v>7962</v>
      </c>
      <c r="R47" s="82">
        <v>8592</v>
      </c>
      <c r="S47" s="82">
        <v>9082</v>
      </c>
      <c r="T47" s="82">
        <v>10606</v>
      </c>
      <c r="U47" s="82">
        <v>10792</v>
      </c>
      <c r="V47" s="82">
        <v>10862</v>
      </c>
      <c r="W47" s="82">
        <v>10739</v>
      </c>
      <c r="X47" s="82">
        <v>10021</v>
      </c>
      <c r="Y47" s="82">
        <v>9741</v>
      </c>
      <c r="Z47" s="82">
        <v>10058</v>
      </c>
      <c r="AA47" s="82">
        <v>10506</v>
      </c>
      <c r="AB47" s="82">
        <v>10797</v>
      </c>
      <c r="AC47" s="82">
        <v>11011</v>
      </c>
    </row>
    <row r="48" spans="1:29">
      <c r="A48" s="81" t="s">
        <v>416</v>
      </c>
      <c r="B48" s="82" t="s">
        <v>391</v>
      </c>
      <c r="C48" s="81">
        <v>47</v>
      </c>
      <c r="D48" s="81" t="s">
        <v>530</v>
      </c>
      <c r="E48" s="81" t="s">
        <v>409</v>
      </c>
      <c r="F48" s="82" t="s">
        <v>531</v>
      </c>
      <c r="G48" s="82">
        <v>2035</v>
      </c>
      <c r="H48" s="82">
        <v>2213</v>
      </c>
      <c r="I48" s="82">
        <v>2437</v>
      </c>
      <c r="J48" s="82">
        <v>2739</v>
      </c>
      <c r="K48" s="82">
        <v>3175</v>
      </c>
      <c r="L48" s="82">
        <v>3741</v>
      </c>
      <c r="M48" s="82">
        <v>4165</v>
      </c>
      <c r="N48" s="82">
        <v>4620</v>
      </c>
      <c r="O48" s="82">
        <v>5054</v>
      </c>
      <c r="P48" s="82">
        <v>5644</v>
      </c>
      <c r="Q48" s="82">
        <v>5879</v>
      </c>
      <c r="R48" s="82">
        <v>6403</v>
      </c>
      <c r="S48" s="82">
        <v>6843</v>
      </c>
      <c r="T48" s="82">
        <v>7435</v>
      </c>
      <c r="U48" s="82">
        <v>7649</v>
      </c>
      <c r="V48" s="82">
        <v>7173</v>
      </c>
      <c r="W48" s="82">
        <v>7284</v>
      </c>
      <c r="X48" s="82">
        <v>7615</v>
      </c>
      <c r="Y48" s="82">
        <v>7408</v>
      </c>
      <c r="Z48" s="82">
        <v>7312</v>
      </c>
      <c r="AA48" s="82">
        <v>7487</v>
      </c>
      <c r="AB48" s="82">
        <v>7573</v>
      </c>
      <c r="AC48" s="82">
        <v>7794</v>
      </c>
    </row>
    <row r="49" spans="1:29">
      <c r="A49" s="81" t="s">
        <v>416</v>
      </c>
      <c r="B49" s="82" t="s">
        <v>391</v>
      </c>
      <c r="C49" s="81">
        <v>48</v>
      </c>
      <c r="D49" s="81" t="s">
        <v>532</v>
      </c>
      <c r="E49" s="81" t="s">
        <v>410</v>
      </c>
      <c r="F49" s="82" t="s">
        <v>533</v>
      </c>
      <c r="G49" s="82">
        <v>4509</v>
      </c>
      <c r="H49" s="82">
        <v>4662</v>
      </c>
      <c r="I49" s="82">
        <v>4798</v>
      </c>
      <c r="J49" s="82">
        <v>5159</v>
      </c>
      <c r="K49" s="82">
        <v>5572</v>
      </c>
      <c r="L49" s="82">
        <v>5809</v>
      </c>
      <c r="M49" s="82">
        <v>6158</v>
      </c>
      <c r="N49" s="82">
        <v>6488</v>
      </c>
      <c r="O49" s="82">
        <v>6963</v>
      </c>
      <c r="P49" s="82">
        <v>7398</v>
      </c>
      <c r="Q49" s="82">
        <v>7942</v>
      </c>
      <c r="R49" s="82">
        <v>8510</v>
      </c>
      <c r="S49" s="82">
        <v>9092</v>
      </c>
      <c r="T49" s="82">
        <v>9534</v>
      </c>
      <c r="U49" s="82">
        <v>9792</v>
      </c>
      <c r="V49" s="82">
        <v>10295</v>
      </c>
      <c r="W49" s="82">
        <v>10127</v>
      </c>
      <c r="X49" s="82">
        <v>9365</v>
      </c>
      <c r="Y49" s="82">
        <v>9046</v>
      </c>
      <c r="Z49" s="82">
        <v>9115</v>
      </c>
      <c r="AA49" s="82">
        <v>9277</v>
      </c>
      <c r="AB49" s="82">
        <v>9290</v>
      </c>
      <c r="AC49" s="82">
        <v>9466</v>
      </c>
    </row>
    <row r="50" spans="1:29">
      <c r="A50" s="81" t="s">
        <v>416</v>
      </c>
      <c r="B50" s="82" t="s">
        <v>391</v>
      </c>
      <c r="C50" s="81">
        <v>49</v>
      </c>
      <c r="D50" s="81" t="s">
        <v>534</v>
      </c>
      <c r="E50" s="81" t="s">
        <v>411</v>
      </c>
      <c r="F50" s="82" t="s">
        <v>535</v>
      </c>
    </row>
    <row r="52" spans="1:29">
      <c r="A52" s="81" t="s">
        <v>416</v>
      </c>
      <c r="B52" s="81" t="s">
        <v>391</v>
      </c>
      <c r="C52" s="81">
        <v>991</v>
      </c>
      <c r="D52" s="81" t="s">
        <v>419</v>
      </c>
      <c r="E52" s="81" t="s">
        <v>536</v>
      </c>
      <c r="F52" s="81" t="s">
        <v>537</v>
      </c>
      <c r="G52" s="82">
        <v>4346</v>
      </c>
      <c r="H52" s="82">
        <v>4537</v>
      </c>
      <c r="I52" s="82">
        <v>4773</v>
      </c>
      <c r="J52" s="82">
        <v>4922</v>
      </c>
      <c r="K52" s="82">
        <v>5056</v>
      </c>
      <c r="L52" s="82">
        <v>5175</v>
      </c>
      <c r="M52" s="82">
        <v>5622</v>
      </c>
      <c r="N52" s="82">
        <v>5716</v>
      </c>
      <c r="O52" s="82">
        <v>6142</v>
      </c>
      <c r="P52" s="82">
        <v>6329</v>
      </c>
      <c r="Q52" s="82">
        <v>6592</v>
      </c>
      <c r="R52" s="82">
        <v>7049</v>
      </c>
      <c r="S52" s="82">
        <v>7466</v>
      </c>
      <c r="T52" s="82">
        <v>7807</v>
      </c>
      <c r="U52" s="82">
        <v>7369</v>
      </c>
      <c r="V52" s="82">
        <v>7627</v>
      </c>
      <c r="W52" s="82">
        <v>6979</v>
      </c>
      <c r="X52" s="82">
        <v>7011</v>
      </c>
      <c r="Y52" s="82">
        <v>6883</v>
      </c>
      <c r="Z52" s="82">
        <v>6941</v>
      </c>
      <c r="AA52" s="82">
        <v>7120</v>
      </c>
      <c r="AB52" s="82">
        <v>7454</v>
      </c>
      <c r="AC52" s="82">
        <v>7934</v>
      </c>
    </row>
    <row r="53" spans="1:29">
      <c r="A53" s="81" t="s">
        <v>416</v>
      </c>
      <c r="B53" s="81" t="s">
        <v>391</v>
      </c>
      <c r="C53" s="81">
        <v>992</v>
      </c>
      <c r="D53" s="81" t="s">
        <v>419</v>
      </c>
      <c r="E53" s="81" t="s">
        <v>538</v>
      </c>
      <c r="F53" s="81" t="s">
        <v>539</v>
      </c>
      <c r="G53" s="82">
        <v>3716</v>
      </c>
      <c r="H53" s="82">
        <v>4014</v>
      </c>
      <c r="I53" s="82">
        <v>4345</v>
      </c>
      <c r="J53" s="82">
        <v>4517</v>
      </c>
      <c r="K53" s="82">
        <v>4499</v>
      </c>
      <c r="L53" s="82">
        <v>4778</v>
      </c>
      <c r="M53" s="82">
        <v>5055</v>
      </c>
      <c r="N53" s="82">
        <v>4869</v>
      </c>
      <c r="O53" s="82">
        <v>4821</v>
      </c>
      <c r="P53" s="82">
        <v>4732</v>
      </c>
      <c r="Q53" s="82">
        <v>4901</v>
      </c>
      <c r="R53" s="82">
        <v>5201</v>
      </c>
      <c r="S53" s="82">
        <v>5476</v>
      </c>
      <c r="T53" s="82">
        <v>5632</v>
      </c>
      <c r="U53" s="82">
        <v>5143</v>
      </c>
      <c r="V53" s="82">
        <v>5037</v>
      </c>
      <c r="W53" s="82">
        <v>4812</v>
      </c>
      <c r="X53" s="82">
        <v>4524</v>
      </c>
      <c r="Y53" s="82">
        <v>4217</v>
      </c>
      <c r="Z53" s="82">
        <v>4042</v>
      </c>
      <c r="AA53" s="82">
        <v>4056</v>
      </c>
      <c r="AB53" s="82">
        <v>4212</v>
      </c>
      <c r="AC53" s="82">
        <v>4586</v>
      </c>
    </row>
    <row r="54" spans="1:29">
      <c r="A54" s="81" t="s">
        <v>416</v>
      </c>
      <c r="B54" s="81" t="s">
        <v>391</v>
      </c>
      <c r="C54" s="81">
        <v>993</v>
      </c>
      <c r="D54" s="81" t="s">
        <v>419</v>
      </c>
      <c r="E54" s="81" t="s">
        <v>540</v>
      </c>
      <c r="F54" s="81" t="s">
        <v>541</v>
      </c>
      <c r="G54" s="82">
        <v>3498</v>
      </c>
      <c r="H54" s="82">
        <v>3672</v>
      </c>
      <c r="I54" s="82">
        <v>3830</v>
      </c>
      <c r="J54" s="82">
        <v>4000</v>
      </c>
      <c r="K54" s="82">
        <v>4220</v>
      </c>
      <c r="L54" s="82">
        <v>4580</v>
      </c>
      <c r="M54" s="82">
        <v>4857</v>
      </c>
      <c r="N54" s="82">
        <v>5148</v>
      </c>
      <c r="O54" s="82">
        <v>5689</v>
      </c>
      <c r="P54" s="82">
        <v>5894</v>
      </c>
      <c r="Q54" s="82">
        <v>6420</v>
      </c>
      <c r="R54" s="82">
        <v>6868</v>
      </c>
      <c r="S54" s="82">
        <v>7632</v>
      </c>
      <c r="T54" s="82">
        <v>7873</v>
      </c>
      <c r="U54" s="82">
        <v>8618</v>
      </c>
      <c r="V54" s="82">
        <v>9596</v>
      </c>
      <c r="W54" s="82">
        <v>9381</v>
      </c>
      <c r="X54" s="82">
        <v>9795</v>
      </c>
      <c r="Y54" s="82">
        <v>9713</v>
      </c>
      <c r="Z54" s="82">
        <v>9832</v>
      </c>
      <c r="AA54" s="82">
        <v>10030</v>
      </c>
      <c r="AB54" s="82">
        <v>10135</v>
      </c>
      <c r="AC54" s="82">
        <v>10097</v>
      </c>
    </row>
  </sheetData>
  <pageMargins left="0.7" right="0.7" top="0.78740157499999996" bottom="0.78740157499999996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>
    <tabColor theme="5"/>
  </sheetPr>
  <dimension ref="A1:H702"/>
  <sheetViews>
    <sheetView zoomScale="85" zoomScaleNormal="85" workbookViewId="0"/>
  </sheetViews>
  <sheetFormatPr baseColWidth="10" defaultColWidth="11.42578125" defaultRowHeight="15"/>
  <sheetData>
    <row r="1" spans="1:8">
      <c r="A1" t="s">
        <v>589</v>
      </c>
      <c r="B1" t="s">
        <v>590</v>
      </c>
      <c r="C1" t="s">
        <v>591</v>
      </c>
      <c r="D1" t="s">
        <v>592</v>
      </c>
      <c r="E1" t="s">
        <v>593</v>
      </c>
      <c r="F1" t="s">
        <v>571</v>
      </c>
      <c r="G1" t="s">
        <v>109</v>
      </c>
      <c r="H1" t="s">
        <v>594</v>
      </c>
    </row>
    <row r="2" spans="1:8" hidden="1">
      <c r="A2" t="s">
        <v>123</v>
      </c>
      <c r="B2" t="s">
        <v>598</v>
      </c>
      <c r="C2" t="s">
        <v>394</v>
      </c>
      <c r="D2" t="s">
        <v>596</v>
      </c>
      <c r="E2" t="s">
        <v>229</v>
      </c>
      <c r="F2">
        <v>2000</v>
      </c>
      <c r="G2">
        <v>30.457999999999998</v>
      </c>
    </row>
    <row r="3" spans="1:8" hidden="1">
      <c r="A3" t="s">
        <v>123</v>
      </c>
      <c r="B3" t="s">
        <v>598</v>
      </c>
      <c r="C3" t="s">
        <v>394</v>
      </c>
      <c r="D3" t="s">
        <v>596</v>
      </c>
      <c r="E3" t="s">
        <v>229</v>
      </c>
      <c r="F3">
        <v>2001</v>
      </c>
      <c r="G3">
        <v>28.927</v>
      </c>
    </row>
    <row r="4" spans="1:8" hidden="1">
      <c r="A4" t="s">
        <v>123</v>
      </c>
      <c r="B4" t="s">
        <v>598</v>
      </c>
      <c r="C4" t="s">
        <v>394</v>
      </c>
      <c r="D4" t="s">
        <v>596</v>
      </c>
      <c r="E4" t="s">
        <v>229</v>
      </c>
      <c r="F4">
        <v>2002</v>
      </c>
      <c r="G4">
        <v>29.8</v>
      </c>
    </row>
    <row r="5" spans="1:8" hidden="1">
      <c r="A5" t="s">
        <v>123</v>
      </c>
      <c r="B5" t="s">
        <v>598</v>
      </c>
      <c r="C5" t="s">
        <v>394</v>
      </c>
      <c r="D5" t="s">
        <v>596</v>
      </c>
      <c r="E5" t="s">
        <v>229</v>
      </c>
      <c r="F5">
        <v>2003</v>
      </c>
      <c r="G5">
        <v>29.963000000000001</v>
      </c>
    </row>
    <row r="6" spans="1:8" hidden="1">
      <c r="A6" t="s">
        <v>123</v>
      </c>
      <c r="B6" t="s">
        <v>598</v>
      </c>
      <c r="C6" t="s">
        <v>394</v>
      </c>
      <c r="D6" t="s">
        <v>596</v>
      </c>
      <c r="E6" t="s">
        <v>229</v>
      </c>
      <c r="F6">
        <v>2004</v>
      </c>
      <c r="G6">
        <v>30.271000000000001</v>
      </c>
    </row>
    <row r="7" spans="1:8" hidden="1">
      <c r="A7" t="s">
        <v>123</v>
      </c>
      <c r="B7" t="s">
        <v>598</v>
      </c>
      <c r="C7" t="s">
        <v>394</v>
      </c>
      <c r="D7" t="s">
        <v>596</v>
      </c>
      <c r="E7" t="s">
        <v>229</v>
      </c>
      <c r="F7">
        <v>2005</v>
      </c>
      <c r="G7">
        <v>29.975000000000001</v>
      </c>
    </row>
    <row r="8" spans="1:8" hidden="1">
      <c r="A8" t="s">
        <v>123</v>
      </c>
      <c r="B8" t="s">
        <v>598</v>
      </c>
      <c r="C8" t="s">
        <v>394</v>
      </c>
      <c r="D8" t="s">
        <v>596</v>
      </c>
      <c r="E8" t="s">
        <v>229</v>
      </c>
      <c r="F8">
        <v>2006</v>
      </c>
      <c r="G8">
        <v>29.39</v>
      </c>
    </row>
    <row r="9" spans="1:8" hidden="1">
      <c r="A9" t="s">
        <v>123</v>
      </c>
      <c r="B9" t="s">
        <v>598</v>
      </c>
      <c r="C9" t="s">
        <v>394</v>
      </c>
      <c r="D9" t="s">
        <v>596</v>
      </c>
      <c r="E9" t="s">
        <v>229</v>
      </c>
      <c r="F9">
        <v>2007</v>
      </c>
      <c r="G9">
        <v>29.52</v>
      </c>
    </row>
    <row r="10" spans="1:8" hidden="1">
      <c r="A10" t="s">
        <v>123</v>
      </c>
      <c r="B10" t="s">
        <v>598</v>
      </c>
      <c r="C10" t="s">
        <v>394</v>
      </c>
      <c r="D10" t="s">
        <v>596</v>
      </c>
      <c r="E10" t="s">
        <v>229</v>
      </c>
      <c r="F10">
        <v>2008</v>
      </c>
      <c r="G10">
        <v>26.827000000000002</v>
      </c>
    </row>
    <row r="11" spans="1:8" hidden="1">
      <c r="A11" t="s">
        <v>123</v>
      </c>
      <c r="B11" t="s">
        <v>598</v>
      </c>
      <c r="C11" t="s">
        <v>394</v>
      </c>
      <c r="D11" t="s">
        <v>596</v>
      </c>
      <c r="E11" t="s">
        <v>229</v>
      </c>
      <c r="F11">
        <v>2009</v>
      </c>
      <c r="G11">
        <v>25.532</v>
      </c>
    </row>
    <row r="12" spans="1:8" hidden="1">
      <c r="A12" t="s">
        <v>123</v>
      </c>
      <c r="B12" t="s">
        <v>598</v>
      </c>
      <c r="C12" t="s">
        <v>394</v>
      </c>
      <c r="D12" t="s">
        <v>596</v>
      </c>
      <c r="E12" t="s">
        <v>229</v>
      </c>
      <c r="F12">
        <v>2010</v>
      </c>
      <c r="G12">
        <v>25.268000000000001</v>
      </c>
    </row>
    <row r="13" spans="1:8" hidden="1">
      <c r="A13" t="s">
        <v>123</v>
      </c>
      <c r="B13" t="s">
        <v>598</v>
      </c>
      <c r="C13" t="s">
        <v>394</v>
      </c>
      <c r="D13" t="s">
        <v>596</v>
      </c>
      <c r="E13" t="s">
        <v>229</v>
      </c>
      <c r="F13">
        <v>2011</v>
      </c>
      <c r="G13">
        <v>25.888000000000002</v>
      </c>
    </row>
    <row r="14" spans="1:8" hidden="1">
      <c r="A14" t="s">
        <v>123</v>
      </c>
      <c r="B14" t="s">
        <v>598</v>
      </c>
      <c r="C14" t="s">
        <v>394</v>
      </c>
      <c r="D14" t="s">
        <v>596</v>
      </c>
      <c r="E14" t="s">
        <v>229</v>
      </c>
      <c r="F14">
        <v>2012</v>
      </c>
      <c r="G14">
        <v>26.908999999999999</v>
      </c>
    </row>
    <row r="15" spans="1:8" hidden="1">
      <c r="A15" t="s">
        <v>123</v>
      </c>
      <c r="B15" t="s">
        <v>598</v>
      </c>
      <c r="C15" t="s">
        <v>394</v>
      </c>
      <c r="D15" t="s">
        <v>596</v>
      </c>
      <c r="E15" t="s">
        <v>229</v>
      </c>
      <c r="F15">
        <v>2013</v>
      </c>
      <c r="G15">
        <v>27.109000000000002</v>
      </c>
    </row>
    <row r="16" spans="1:8" hidden="1">
      <c r="A16" t="s">
        <v>123</v>
      </c>
      <c r="B16" t="s">
        <v>598</v>
      </c>
      <c r="C16" t="s">
        <v>394</v>
      </c>
      <c r="D16" t="s">
        <v>596</v>
      </c>
      <c r="E16" t="s">
        <v>229</v>
      </c>
      <c r="F16">
        <v>2014</v>
      </c>
      <c r="G16">
        <v>27.274999999999999</v>
      </c>
    </row>
    <row r="17" spans="1:7" hidden="1">
      <c r="A17" t="s">
        <v>123</v>
      </c>
      <c r="B17" t="s">
        <v>598</v>
      </c>
      <c r="C17" t="s">
        <v>394</v>
      </c>
      <c r="D17" t="s">
        <v>596</v>
      </c>
      <c r="E17" t="s">
        <v>229</v>
      </c>
      <c r="F17">
        <v>2015</v>
      </c>
      <c r="G17">
        <v>27.873000000000001</v>
      </c>
    </row>
    <row r="18" spans="1:7" hidden="1">
      <c r="A18" t="s">
        <v>123</v>
      </c>
      <c r="B18" t="s">
        <v>598</v>
      </c>
      <c r="C18" t="s">
        <v>394</v>
      </c>
      <c r="D18" t="s">
        <v>596</v>
      </c>
      <c r="E18" t="s">
        <v>229</v>
      </c>
      <c r="F18">
        <v>2016</v>
      </c>
      <c r="G18">
        <v>27.603999999999999</v>
      </c>
    </row>
    <row r="19" spans="1:7" hidden="1">
      <c r="A19" t="s">
        <v>123</v>
      </c>
      <c r="B19" t="s">
        <v>598</v>
      </c>
      <c r="C19" t="s">
        <v>394</v>
      </c>
      <c r="D19" t="s">
        <v>596</v>
      </c>
      <c r="E19" t="s">
        <v>229</v>
      </c>
      <c r="F19">
        <v>2017</v>
      </c>
      <c r="G19">
        <v>28.532</v>
      </c>
    </row>
    <row r="20" spans="1:7" hidden="1">
      <c r="A20" t="s">
        <v>125</v>
      </c>
      <c r="B20" t="s">
        <v>598</v>
      </c>
      <c r="C20" t="s">
        <v>394</v>
      </c>
      <c r="D20" t="s">
        <v>596</v>
      </c>
      <c r="E20" t="s">
        <v>229</v>
      </c>
      <c r="F20">
        <v>2000</v>
      </c>
      <c r="G20">
        <v>42.284999999999997</v>
      </c>
    </row>
    <row r="21" spans="1:7" hidden="1">
      <c r="A21" t="s">
        <v>125</v>
      </c>
      <c r="B21" t="s">
        <v>598</v>
      </c>
      <c r="C21" t="s">
        <v>394</v>
      </c>
      <c r="D21" t="s">
        <v>596</v>
      </c>
      <c r="E21" t="s">
        <v>229</v>
      </c>
      <c r="F21">
        <v>2001</v>
      </c>
      <c r="G21">
        <v>43.886000000000003</v>
      </c>
    </row>
    <row r="22" spans="1:7" hidden="1">
      <c r="A22" t="s">
        <v>125</v>
      </c>
      <c r="B22" t="s">
        <v>598</v>
      </c>
      <c r="C22" t="s">
        <v>394</v>
      </c>
      <c r="D22" t="s">
        <v>596</v>
      </c>
      <c r="E22" t="s">
        <v>229</v>
      </c>
      <c r="F22">
        <v>2002</v>
      </c>
      <c r="G22">
        <v>42.697000000000003</v>
      </c>
    </row>
    <row r="23" spans="1:7" hidden="1">
      <c r="A23" t="s">
        <v>125</v>
      </c>
      <c r="B23" t="s">
        <v>598</v>
      </c>
      <c r="C23" t="s">
        <v>394</v>
      </c>
      <c r="D23" t="s">
        <v>596</v>
      </c>
      <c r="E23" t="s">
        <v>229</v>
      </c>
      <c r="F23">
        <v>2003</v>
      </c>
      <c r="G23">
        <v>42.408999999999999</v>
      </c>
    </row>
    <row r="24" spans="1:7" hidden="1">
      <c r="A24" t="s">
        <v>125</v>
      </c>
      <c r="B24" t="s">
        <v>598</v>
      </c>
      <c r="C24" t="s">
        <v>394</v>
      </c>
      <c r="D24" t="s">
        <v>596</v>
      </c>
      <c r="E24" t="s">
        <v>229</v>
      </c>
      <c r="F24">
        <v>2004</v>
      </c>
      <c r="G24">
        <v>41.957999999999998</v>
      </c>
    </row>
    <row r="25" spans="1:7" hidden="1">
      <c r="A25" t="s">
        <v>125</v>
      </c>
      <c r="B25" t="s">
        <v>598</v>
      </c>
      <c r="C25" t="s">
        <v>394</v>
      </c>
      <c r="D25" t="s">
        <v>596</v>
      </c>
      <c r="E25" t="s">
        <v>229</v>
      </c>
      <c r="F25">
        <v>2005</v>
      </c>
      <c r="G25">
        <v>41.012</v>
      </c>
    </row>
    <row r="26" spans="1:7" hidden="1">
      <c r="A26" t="s">
        <v>125</v>
      </c>
      <c r="B26" t="s">
        <v>598</v>
      </c>
      <c r="C26" t="s">
        <v>394</v>
      </c>
      <c r="D26" t="s">
        <v>596</v>
      </c>
      <c r="E26" t="s">
        <v>229</v>
      </c>
      <c r="F26">
        <v>2006</v>
      </c>
      <c r="G26">
        <v>40.408000000000001</v>
      </c>
    </row>
    <row r="27" spans="1:7" hidden="1">
      <c r="A27" t="s">
        <v>125</v>
      </c>
      <c r="B27" t="s">
        <v>598</v>
      </c>
      <c r="C27" t="s">
        <v>394</v>
      </c>
      <c r="D27" t="s">
        <v>596</v>
      </c>
      <c r="E27" t="s">
        <v>229</v>
      </c>
      <c r="F27">
        <v>2007</v>
      </c>
      <c r="G27">
        <v>40.548000000000002</v>
      </c>
    </row>
    <row r="28" spans="1:7" hidden="1">
      <c r="A28" t="s">
        <v>125</v>
      </c>
      <c r="B28" t="s">
        <v>598</v>
      </c>
      <c r="C28" t="s">
        <v>394</v>
      </c>
      <c r="D28" t="s">
        <v>596</v>
      </c>
      <c r="E28" t="s">
        <v>229</v>
      </c>
      <c r="F28">
        <v>2008</v>
      </c>
      <c r="G28">
        <v>41.390999999999998</v>
      </c>
    </row>
    <row r="29" spans="1:7" hidden="1">
      <c r="A29" t="s">
        <v>125</v>
      </c>
      <c r="B29" t="s">
        <v>598</v>
      </c>
      <c r="C29" t="s">
        <v>394</v>
      </c>
      <c r="D29" t="s">
        <v>596</v>
      </c>
      <c r="E29" t="s">
        <v>229</v>
      </c>
      <c r="F29">
        <v>2009</v>
      </c>
      <c r="G29">
        <v>40.98</v>
      </c>
    </row>
    <row r="30" spans="1:7" hidden="1">
      <c r="A30" t="s">
        <v>125</v>
      </c>
      <c r="B30" t="s">
        <v>598</v>
      </c>
      <c r="C30" t="s">
        <v>394</v>
      </c>
      <c r="D30" t="s">
        <v>596</v>
      </c>
      <c r="E30" t="s">
        <v>229</v>
      </c>
      <c r="F30">
        <v>2010</v>
      </c>
      <c r="G30">
        <v>40.957999999999998</v>
      </c>
    </row>
    <row r="31" spans="1:7" hidden="1">
      <c r="A31" t="s">
        <v>125</v>
      </c>
      <c r="B31" t="s">
        <v>598</v>
      </c>
      <c r="C31" t="s">
        <v>394</v>
      </c>
      <c r="D31" t="s">
        <v>596</v>
      </c>
      <c r="E31" t="s">
        <v>229</v>
      </c>
      <c r="F31">
        <v>2011</v>
      </c>
      <c r="G31">
        <v>41.119</v>
      </c>
    </row>
    <row r="32" spans="1:7" hidden="1">
      <c r="A32" t="s">
        <v>125</v>
      </c>
      <c r="B32" t="s">
        <v>598</v>
      </c>
      <c r="C32" t="s">
        <v>394</v>
      </c>
      <c r="D32" t="s">
        <v>596</v>
      </c>
      <c r="E32" t="s">
        <v>229</v>
      </c>
      <c r="F32">
        <v>2012</v>
      </c>
      <c r="G32">
        <v>41.767000000000003</v>
      </c>
    </row>
    <row r="33" spans="1:7" hidden="1">
      <c r="A33" t="s">
        <v>125</v>
      </c>
      <c r="B33" t="s">
        <v>598</v>
      </c>
      <c r="C33" t="s">
        <v>394</v>
      </c>
      <c r="D33" t="s">
        <v>596</v>
      </c>
      <c r="E33" t="s">
        <v>229</v>
      </c>
      <c r="F33">
        <v>2013</v>
      </c>
      <c r="G33">
        <v>42.634999999999998</v>
      </c>
    </row>
    <row r="34" spans="1:7" hidden="1">
      <c r="A34" t="s">
        <v>125</v>
      </c>
      <c r="B34" t="s">
        <v>598</v>
      </c>
      <c r="C34" t="s">
        <v>394</v>
      </c>
      <c r="D34" t="s">
        <v>596</v>
      </c>
      <c r="E34" t="s">
        <v>229</v>
      </c>
      <c r="F34">
        <v>2014</v>
      </c>
      <c r="G34">
        <v>42.698999999999998</v>
      </c>
    </row>
    <row r="35" spans="1:7" hidden="1">
      <c r="A35" t="s">
        <v>125</v>
      </c>
      <c r="B35" t="s">
        <v>598</v>
      </c>
      <c r="C35" t="s">
        <v>394</v>
      </c>
      <c r="D35" t="s">
        <v>596</v>
      </c>
      <c r="E35" t="s">
        <v>229</v>
      </c>
      <c r="F35">
        <v>2015</v>
      </c>
      <c r="G35">
        <v>43.042000000000002</v>
      </c>
    </row>
    <row r="36" spans="1:7" hidden="1">
      <c r="A36" t="s">
        <v>125</v>
      </c>
      <c r="B36" t="s">
        <v>598</v>
      </c>
      <c r="C36" t="s">
        <v>394</v>
      </c>
      <c r="D36" t="s">
        <v>596</v>
      </c>
      <c r="E36" t="s">
        <v>229</v>
      </c>
      <c r="F36">
        <v>2016</v>
      </c>
      <c r="G36">
        <v>41.912999999999997</v>
      </c>
    </row>
    <row r="37" spans="1:7" hidden="1">
      <c r="A37" t="s">
        <v>125</v>
      </c>
      <c r="B37" t="s">
        <v>598</v>
      </c>
      <c r="C37" t="s">
        <v>394</v>
      </c>
      <c r="D37" t="s">
        <v>596</v>
      </c>
      <c r="E37" t="s">
        <v>229</v>
      </c>
      <c r="F37">
        <v>2017</v>
      </c>
      <c r="G37">
        <v>41.798000000000002</v>
      </c>
    </row>
    <row r="38" spans="1:7" hidden="1">
      <c r="A38" t="s">
        <v>125</v>
      </c>
      <c r="B38" t="s">
        <v>598</v>
      </c>
      <c r="C38" t="s">
        <v>394</v>
      </c>
      <c r="D38" t="s">
        <v>596</v>
      </c>
      <c r="E38" t="s">
        <v>229</v>
      </c>
      <c r="F38">
        <v>2018</v>
      </c>
      <c r="G38">
        <v>42.182000000000002</v>
      </c>
    </row>
    <row r="39" spans="1:7" hidden="1">
      <c r="A39" t="s">
        <v>128</v>
      </c>
      <c r="B39" t="s">
        <v>598</v>
      </c>
      <c r="C39" t="s">
        <v>394</v>
      </c>
      <c r="D39" t="s">
        <v>596</v>
      </c>
      <c r="E39" t="s">
        <v>229</v>
      </c>
      <c r="F39">
        <v>2000</v>
      </c>
      <c r="G39">
        <v>43.536999999999999</v>
      </c>
    </row>
    <row r="40" spans="1:7" hidden="1">
      <c r="A40" t="s">
        <v>128</v>
      </c>
      <c r="B40" t="s">
        <v>598</v>
      </c>
      <c r="C40" t="s">
        <v>394</v>
      </c>
      <c r="D40" t="s">
        <v>596</v>
      </c>
      <c r="E40" t="s">
        <v>229</v>
      </c>
      <c r="F40">
        <v>2001</v>
      </c>
      <c r="G40">
        <v>43.454000000000001</v>
      </c>
    </row>
    <row r="41" spans="1:7" hidden="1">
      <c r="A41" t="s">
        <v>128</v>
      </c>
      <c r="B41" t="s">
        <v>598</v>
      </c>
      <c r="C41" t="s">
        <v>394</v>
      </c>
      <c r="D41" t="s">
        <v>596</v>
      </c>
      <c r="E41" t="s">
        <v>229</v>
      </c>
      <c r="F41">
        <v>2002</v>
      </c>
      <c r="G41">
        <v>43.627000000000002</v>
      </c>
    </row>
    <row r="42" spans="1:7" hidden="1">
      <c r="A42" t="s">
        <v>128</v>
      </c>
      <c r="B42" t="s">
        <v>598</v>
      </c>
      <c r="C42" t="s">
        <v>394</v>
      </c>
      <c r="D42" t="s">
        <v>596</v>
      </c>
      <c r="E42" t="s">
        <v>229</v>
      </c>
      <c r="F42">
        <v>2003</v>
      </c>
      <c r="G42">
        <v>43.142000000000003</v>
      </c>
    </row>
    <row r="43" spans="1:7" hidden="1">
      <c r="A43" t="s">
        <v>128</v>
      </c>
      <c r="B43" t="s">
        <v>598</v>
      </c>
      <c r="C43" t="s">
        <v>394</v>
      </c>
      <c r="D43" t="s">
        <v>596</v>
      </c>
      <c r="E43" t="s">
        <v>229</v>
      </c>
      <c r="F43">
        <v>2004</v>
      </c>
      <c r="G43">
        <v>43.215000000000003</v>
      </c>
    </row>
    <row r="44" spans="1:7" hidden="1">
      <c r="A44" t="s">
        <v>128</v>
      </c>
      <c r="B44" t="s">
        <v>598</v>
      </c>
      <c r="C44" t="s">
        <v>394</v>
      </c>
      <c r="D44" t="s">
        <v>596</v>
      </c>
      <c r="E44" t="s">
        <v>229</v>
      </c>
      <c r="F44">
        <v>2005</v>
      </c>
      <c r="G44">
        <v>43.151000000000003</v>
      </c>
    </row>
    <row r="45" spans="1:7" hidden="1">
      <c r="A45" t="s">
        <v>128</v>
      </c>
      <c r="B45" t="s">
        <v>598</v>
      </c>
      <c r="C45" t="s">
        <v>394</v>
      </c>
      <c r="D45" t="s">
        <v>596</v>
      </c>
      <c r="E45" t="s">
        <v>229</v>
      </c>
      <c r="F45">
        <v>2006</v>
      </c>
      <c r="G45">
        <v>42.96</v>
      </c>
    </row>
    <row r="46" spans="1:7" hidden="1">
      <c r="A46" t="s">
        <v>128</v>
      </c>
      <c r="B46" t="s">
        <v>598</v>
      </c>
      <c r="C46" t="s">
        <v>394</v>
      </c>
      <c r="D46" t="s">
        <v>596</v>
      </c>
      <c r="E46" t="s">
        <v>229</v>
      </c>
      <c r="F46">
        <v>2007</v>
      </c>
      <c r="G46">
        <v>42.72</v>
      </c>
    </row>
    <row r="47" spans="1:7" hidden="1">
      <c r="A47" t="s">
        <v>128</v>
      </c>
      <c r="B47" t="s">
        <v>598</v>
      </c>
      <c r="C47" t="s">
        <v>394</v>
      </c>
      <c r="D47" t="s">
        <v>596</v>
      </c>
      <c r="E47" t="s">
        <v>229</v>
      </c>
      <c r="F47">
        <v>2008</v>
      </c>
      <c r="G47">
        <v>43.25</v>
      </c>
    </row>
    <row r="48" spans="1:7" hidden="1">
      <c r="A48" t="s">
        <v>128</v>
      </c>
      <c r="B48" t="s">
        <v>598</v>
      </c>
      <c r="C48" t="s">
        <v>394</v>
      </c>
      <c r="D48" t="s">
        <v>596</v>
      </c>
      <c r="E48" t="s">
        <v>229</v>
      </c>
      <c r="F48">
        <v>2009</v>
      </c>
      <c r="G48">
        <v>42.37</v>
      </c>
    </row>
    <row r="49" spans="1:7" hidden="1">
      <c r="A49" t="s">
        <v>128</v>
      </c>
      <c r="B49" t="s">
        <v>598</v>
      </c>
      <c r="C49" t="s">
        <v>394</v>
      </c>
      <c r="D49" t="s">
        <v>596</v>
      </c>
      <c r="E49" t="s">
        <v>229</v>
      </c>
      <c r="F49">
        <v>2010</v>
      </c>
      <c r="G49">
        <v>42.621000000000002</v>
      </c>
    </row>
    <row r="50" spans="1:7" hidden="1">
      <c r="A50" t="s">
        <v>128</v>
      </c>
      <c r="B50" t="s">
        <v>598</v>
      </c>
      <c r="C50" t="s">
        <v>394</v>
      </c>
      <c r="D50" t="s">
        <v>596</v>
      </c>
      <c r="E50" t="s">
        <v>229</v>
      </c>
      <c r="F50">
        <v>2011</v>
      </c>
      <c r="G50">
        <v>43.140999999999998</v>
      </c>
    </row>
    <row r="51" spans="1:7" hidden="1">
      <c r="A51" t="s">
        <v>128</v>
      </c>
      <c r="B51" t="s">
        <v>598</v>
      </c>
      <c r="C51" t="s">
        <v>394</v>
      </c>
      <c r="D51" t="s">
        <v>596</v>
      </c>
      <c r="E51" t="s">
        <v>229</v>
      </c>
      <c r="F51">
        <v>2012</v>
      </c>
      <c r="G51">
        <v>44.171999999999997</v>
      </c>
    </row>
    <row r="52" spans="1:7" hidden="1">
      <c r="A52" t="s">
        <v>128</v>
      </c>
      <c r="B52" t="s">
        <v>598</v>
      </c>
      <c r="C52" t="s">
        <v>394</v>
      </c>
      <c r="D52" t="s">
        <v>596</v>
      </c>
      <c r="E52" t="s">
        <v>229</v>
      </c>
      <c r="F52">
        <v>2013</v>
      </c>
      <c r="G52">
        <v>45.106000000000002</v>
      </c>
    </row>
    <row r="53" spans="1:7" hidden="1">
      <c r="A53" t="s">
        <v>128</v>
      </c>
      <c r="B53" t="s">
        <v>598</v>
      </c>
      <c r="C53" t="s">
        <v>394</v>
      </c>
      <c r="D53" t="s">
        <v>596</v>
      </c>
      <c r="E53" t="s">
        <v>229</v>
      </c>
      <c r="F53">
        <v>2014</v>
      </c>
      <c r="G53">
        <v>45.07</v>
      </c>
    </row>
    <row r="54" spans="1:7" hidden="1">
      <c r="A54" t="s">
        <v>128</v>
      </c>
      <c r="B54" t="s">
        <v>598</v>
      </c>
      <c r="C54" t="s">
        <v>394</v>
      </c>
      <c r="D54" t="s">
        <v>596</v>
      </c>
      <c r="E54" t="s">
        <v>229</v>
      </c>
      <c r="F54">
        <v>2015</v>
      </c>
      <c r="G54">
        <v>44.725000000000001</v>
      </c>
    </row>
    <row r="55" spans="1:7" hidden="1">
      <c r="A55" t="s">
        <v>128</v>
      </c>
      <c r="B55" t="s">
        <v>598</v>
      </c>
      <c r="C55" t="s">
        <v>394</v>
      </c>
      <c r="D55" t="s">
        <v>596</v>
      </c>
      <c r="E55" t="s">
        <v>229</v>
      </c>
      <c r="F55">
        <v>2016</v>
      </c>
      <c r="G55">
        <v>43.881</v>
      </c>
    </row>
    <row r="56" spans="1:7" hidden="1">
      <c r="A56" t="s">
        <v>128</v>
      </c>
      <c r="B56" t="s">
        <v>598</v>
      </c>
      <c r="C56" t="s">
        <v>394</v>
      </c>
      <c r="D56" t="s">
        <v>596</v>
      </c>
      <c r="E56" t="s">
        <v>229</v>
      </c>
      <c r="F56">
        <v>2017</v>
      </c>
      <c r="G56">
        <v>44.463000000000001</v>
      </c>
    </row>
    <row r="57" spans="1:7" hidden="1">
      <c r="A57" t="s">
        <v>128</v>
      </c>
      <c r="B57" t="s">
        <v>598</v>
      </c>
      <c r="C57" t="s">
        <v>394</v>
      </c>
      <c r="D57" t="s">
        <v>596</v>
      </c>
      <c r="E57" t="s">
        <v>229</v>
      </c>
      <c r="F57">
        <v>2018</v>
      </c>
      <c r="G57">
        <v>44.845999999999997</v>
      </c>
    </row>
    <row r="58" spans="1:7" hidden="1">
      <c r="A58" t="s">
        <v>132</v>
      </c>
      <c r="B58" t="s">
        <v>598</v>
      </c>
      <c r="C58" t="s">
        <v>394</v>
      </c>
      <c r="D58" t="s">
        <v>596</v>
      </c>
      <c r="E58" t="s">
        <v>229</v>
      </c>
      <c r="F58">
        <v>2000</v>
      </c>
      <c r="G58">
        <v>34.673999999999999</v>
      </c>
    </row>
    <row r="59" spans="1:7" hidden="1">
      <c r="A59" t="s">
        <v>132</v>
      </c>
      <c r="B59" t="s">
        <v>598</v>
      </c>
      <c r="C59" t="s">
        <v>394</v>
      </c>
      <c r="D59" t="s">
        <v>596</v>
      </c>
      <c r="E59" t="s">
        <v>229</v>
      </c>
      <c r="F59">
        <v>2001</v>
      </c>
      <c r="G59">
        <v>34.085999999999999</v>
      </c>
    </row>
    <row r="60" spans="1:7" hidden="1">
      <c r="A60" t="s">
        <v>132</v>
      </c>
      <c r="B60" t="s">
        <v>598</v>
      </c>
      <c r="C60" t="s">
        <v>394</v>
      </c>
      <c r="D60" t="s">
        <v>596</v>
      </c>
      <c r="E60" t="s">
        <v>229</v>
      </c>
      <c r="F60">
        <v>2002</v>
      </c>
      <c r="G60">
        <v>33.081000000000003</v>
      </c>
    </row>
    <row r="61" spans="1:7" hidden="1">
      <c r="A61" t="s">
        <v>132</v>
      </c>
      <c r="B61" t="s">
        <v>598</v>
      </c>
      <c r="C61" t="s">
        <v>394</v>
      </c>
      <c r="D61" t="s">
        <v>596</v>
      </c>
      <c r="E61" t="s">
        <v>229</v>
      </c>
      <c r="F61">
        <v>2003</v>
      </c>
      <c r="G61">
        <v>32.700000000000003</v>
      </c>
    </row>
    <row r="62" spans="1:7" hidden="1">
      <c r="A62" t="s">
        <v>132</v>
      </c>
      <c r="B62" t="s">
        <v>598</v>
      </c>
      <c r="C62" t="s">
        <v>394</v>
      </c>
      <c r="D62" t="s">
        <v>596</v>
      </c>
      <c r="E62" t="s">
        <v>229</v>
      </c>
      <c r="F62">
        <v>2004</v>
      </c>
      <c r="G62">
        <v>32.713000000000001</v>
      </c>
    </row>
    <row r="63" spans="1:7" hidden="1">
      <c r="A63" t="s">
        <v>132</v>
      </c>
      <c r="B63" t="s">
        <v>598</v>
      </c>
      <c r="C63" t="s">
        <v>394</v>
      </c>
      <c r="D63" t="s">
        <v>596</v>
      </c>
      <c r="E63" t="s">
        <v>229</v>
      </c>
      <c r="F63">
        <v>2005</v>
      </c>
      <c r="G63">
        <v>32.661000000000001</v>
      </c>
    </row>
    <row r="64" spans="1:7" hidden="1">
      <c r="A64" t="s">
        <v>132</v>
      </c>
      <c r="B64" t="s">
        <v>598</v>
      </c>
      <c r="C64" t="s">
        <v>394</v>
      </c>
      <c r="D64" t="s">
        <v>596</v>
      </c>
      <c r="E64" t="s">
        <v>229</v>
      </c>
      <c r="F64">
        <v>2006</v>
      </c>
      <c r="G64">
        <v>32.725000000000001</v>
      </c>
    </row>
    <row r="65" spans="1:7" hidden="1">
      <c r="A65" t="s">
        <v>132</v>
      </c>
      <c r="B65" t="s">
        <v>598</v>
      </c>
      <c r="C65" t="s">
        <v>394</v>
      </c>
      <c r="D65" t="s">
        <v>596</v>
      </c>
      <c r="E65" t="s">
        <v>229</v>
      </c>
      <c r="F65">
        <v>2007</v>
      </c>
      <c r="G65">
        <v>32.494999999999997</v>
      </c>
    </row>
    <row r="66" spans="1:7" hidden="1">
      <c r="A66" t="s">
        <v>132</v>
      </c>
      <c r="B66" t="s">
        <v>598</v>
      </c>
      <c r="C66" t="s">
        <v>394</v>
      </c>
      <c r="D66" t="s">
        <v>596</v>
      </c>
      <c r="E66" t="s">
        <v>229</v>
      </c>
      <c r="F66">
        <v>2008</v>
      </c>
      <c r="G66">
        <v>31.234999999999999</v>
      </c>
    </row>
    <row r="67" spans="1:7" hidden="1">
      <c r="A67" t="s">
        <v>132</v>
      </c>
      <c r="B67" t="s">
        <v>598</v>
      </c>
      <c r="C67" t="s">
        <v>394</v>
      </c>
      <c r="D67" t="s">
        <v>596</v>
      </c>
      <c r="E67" t="s">
        <v>229</v>
      </c>
      <c r="F67">
        <v>2009</v>
      </c>
      <c r="G67">
        <v>32.345999999999997</v>
      </c>
    </row>
    <row r="68" spans="1:7" hidden="1">
      <c r="A68" t="s">
        <v>132</v>
      </c>
      <c r="B68" t="s">
        <v>598</v>
      </c>
      <c r="C68" t="s">
        <v>394</v>
      </c>
      <c r="D68" t="s">
        <v>596</v>
      </c>
      <c r="E68" t="s">
        <v>229</v>
      </c>
      <c r="F68">
        <v>2010</v>
      </c>
      <c r="G68">
        <v>31.007000000000001</v>
      </c>
    </row>
    <row r="69" spans="1:7" hidden="1">
      <c r="A69" t="s">
        <v>132</v>
      </c>
      <c r="B69" t="s">
        <v>598</v>
      </c>
      <c r="C69" t="s">
        <v>394</v>
      </c>
      <c r="D69" t="s">
        <v>596</v>
      </c>
      <c r="E69" t="s">
        <v>229</v>
      </c>
      <c r="F69">
        <v>2011</v>
      </c>
      <c r="G69">
        <v>30.803000000000001</v>
      </c>
    </row>
    <row r="70" spans="1:7" hidden="1">
      <c r="A70" t="s">
        <v>132</v>
      </c>
      <c r="B70" t="s">
        <v>598</v>
      </c>
      <c r="C70" t="s">
        <v>394</v>
      </c>
      <c r="D70" t="s">
        <v>596</v>
      </c>
      <c r="E70" t="s">
        <v>229</v>
      </c>
      <c r="F70">
        <v>2012</v>
      </c>
      <c r="G70">
        <v>31.177</v>
      </c>
    </row>
    <row r="71" spans="1:7" hidden="1">
      <c r="A71" t="s">
        <v>132</v>
      </c>
      <c r="B71" t="s">
        <v>598</v>
      </c>
      <c r="C71" t="s">
        <v>394</v>
      </c>
      <c r="D71" t="s">
        <v>596</v>
      </c>
      <c r="E71" t="s">
        <v>229</v>
      </c>
      <c r="F71">
        <v>2013</v>
      </c>
      <c r="G71">
        <v>31.132000000000001</v>
      </c>
    </row>
    <row r="72" spans="1:7" hidden="1">
      <c r="A72" t="s">
        <v>132</v>
      </c>
      <c r="B72" t="s">
        <v>598</v>
      </c>
      <c r="C72" t="s">
        <v>394</v>
      </c>
      <c r="D72" t="s">
        <v>596</v>
      </c>
      <c r="E72" t="s">
        <v>229</v>
      </c>
      <c r="F72">
        <v>2014</v>
      </c>
      <c r="G72">
        <v>31.265999999999998</v>
      </c>
    </row>
    <row r="73" spans="1:7" hidden="1">
      <c r="A73" t="s">
        <v>132</v>
      </c>
      <c r="B73" t="s">
        <v>598</v>
      </c>
      <c r="C73" t="s">
        <v>394</v>
      </c>
      <c r="D73" t="s">
        <v>596</v>
      </c>
      <c r="E73" t="s">
        <v>229</v>
      </c>
      <c r="F73">
        <v>2015</v>
      </c>
      <c r="G73">
        <v>32.82</v>
      </c>
    </row>
    <row r="74" spans="1:7" hidden="1">
      <c r="A74" t="s">
        <v>132</v>
      </c>
      <c r="B74" t="s">
        <v>598</v>
      </c>
      <c r="C74" t="s">
        <v>394</v>
      </c>
      <c r="D74" t="s">
        <v>596</v>
      </c>
      <c r="E74" t="s">
        <v>229</v>
      </c>
      <c r="F74">
        <v>2016</v>
      </c>
      <c r="G74">
        <v>33.171999999999997</v>
      </c>
    </row>
    <row r="75" spans="1:7" hidden="1">
      <c r="A75" t="s">
        <v>132</v>
      </c>
      <c r="B75" t="s">
        <v>598</v>
      </c>
      <c r="C75" t="s">
        <v>394</v>
      </c>
      <c r="D75" t="s">
        <v>596</v>
      </c>
      <c r="E75" t="s">
        <v>229</v>
      </c>
      <c r="F75">
        <v>2017</v>
      </c>
      <c r="G75">
        <v>32.813000000000002</v>
      </c>
    </row>
    <row r="76" spans="1:7" hidden="1">
      <c r="A76" t="s">
        <v>132</v>
      </c>
      <c r="B76" t="s">
        <v>598</v>
      </c>
      <c r="C76" t="s">
        <v>394</v>
      </c>
      <c r="D76" t="s">
        <v>596</v>
      </c>
      <c r="E76" t="s">
        <v>229</v>
      </c>
      <c r="F76">
        <v>2018</v>
      </c>
      <c r="G76">
        <v>32.991</v>
      </c>
    </row>
    <row r="77" spans="1:7" hidden="1">
      <c r="A77" t="s">
        <v>137</v>
      </c>
      <c r="B77" t="s">
        <v>598</v>
      </c>
      <c r="C77" t="s">
        <v>394</v>
      </c>
      <c r="D77" t="s">
        <v>596</v>
      </c>
      <c r="E77" t="s">
        <v>229</v>
      </c>
      <c r="F77">
        <v>2000</v>
      </c>
      <c r="G77">
        <v>32.427999999999997</v>
      </c>
    </row>
    <row r="78" spans="1:7" hidden="1">
      <c r="A78" t="s">
        <v>137</v>
      </c>
      <c r="B78" t="s">
        <v>598</v>
      </c>
      <c r="C78" t="s">
        <v>394</v>
      </c>
      <c r="D78" t="s">
        <v>596</v>
      </c>
      <c r="E78" t="s">
        <v>229</v>
      </c>
      <c r="F78">
        <v>2001</v>
      </c>
      <c r="G78">
        <v>32.542000000000002</v>
      </c>
    </row>
    <row r="79" spans="1:7" hidden="1">
      <c r="A79" t="s">
        <v>137</v>
      </c>
      <c r="B79" t="s">
        <v>598</v>
      </c>
      <c r="C79" t="s">
        <v>394</v>
      </c>
      <c r="D79" t="s">
        <v>596</v>
      </c>
      <c r="E79" t="s">
        <v>229</v>
      </c>
      <c r="F79">
        <v>2002</v>
      </c>
      <c r="G79">
        <v>33.390999999999998</v>
      </c>
    </row>
    <row r="80" spans="1:7" hidden="1">
      <c r="A80" t="s">
        <v>137</v>
      </c>
      <c r="B80" t="s">
        <v>598</v>
      </c>
      <c r="C80" t="s">
        <v>394</v>
      </c>
      <c r="D80" t="s">
        <v>596</v>
      </c>
      <c r="E80" t="s">
        <v>229</v>
      </c>
      <c r="F80">
        <v>2003</v>
      </c>
      <c r="G80">
        <v>34.256999999999998</v>
      </c>
    </row>
    <row r="81" spans="1:7" hidden="1">
      <c r="A81" t="s">
        <v>137</v>
      </c>
      <c r="B81" t="s">
        <v>598</v>
      </c>
      <c r="C81" t="s">
        <v>394</v>
      </c>
      <c r="D81" t="s">
        <v>596</v>
      </c>
      <c r="E81" t="s">
        <v>229</v>
      </c>
      <c r="F81">
        <v>2004</v>
      </c>
      <c r="G81">
        <v>34.683999999999997</v>
      </c>
    </row>
    <row r="82" spans="1:7" hidden="1">
      <c r="A82" t="s">
        <v>137</v>
      </c>
      <c r="B82" t="s">
        <v>598</v>
      </c>
      <c r="C82" t="s">
        <v>394</v>
      </c>
      <c r="D82" t="s">
        <v>596</v>
      </c>
      <c r="E82" t="s">
        <v>229</v>
      </c>
      <c r="F82">
        <v>2005</v>
      </c>
      <c r="G82">
        <v>34.451000000000001</v>
      </c>
    </row>
    <row r="83" spans="1:7" hidden="1">
      <c r="A83" t="s">
        <v>137</v>
      </c>
      <c r="B83" t="s">
        <v>598</v>
      </c>
      <c r="C83" t="s">
        <v>394</v>
      </c>
      <c r="D83" t="s">
        <v>596</v>
      </c>
      <c r="E83" t="s">
        <v>229</v>
      </c>
      <c r="F83">
        <v>2006</v>
      </c>
      <c r="G83">
        <v>34.015999999999998</v>
      </c>
    </row>
    <row r="84" spans="1:7" hidden="1">
      <c r="A84" t="s">
        <v>137</v>
      </c>
      <c r="B84" t="s">
        <v>598</v>
      </c>
      <c r="C84" t="s">
        <v>394</v>
      </c>
      <c r="D84" t="s">
        <v>596</v>
      </c>
      <c r="E84" t="s">
        <v>229</v>
      </c>
      <c r="F84">
        <v>2007</v>
      </c>
      <c r="G84">
        <v>34.210999999999999</v>
      </c>
    </row>
    <row r="85" spans="1:7" hidden="1">
      <c r="A85" t="s">
        <v>137</v>
      </c>
      <c r="B85" t="s">
        <v>598</v>
      </c>
      <c r="C85" t="s">
        <v>394</v>
      </c>
      <c r="D85" t="s">
        <v>596</v>
      </c>
      <c r="E85" t="s">
        <v>229</v>
      </c>
      <c r="F85">
        <v>2008</v>
      </c>
      <c r="G85">
        <v>33.454000000000001</v>
      </c>
    </row>
    <row r="86" spans="1:7" hidden="1">
      <c r="A86" t="s">
        <v>137</v>
      </c>
      <c r="B86" t="s">
        <v>598</v>
      </c>
      <c r="C86" t="s">
        <v>394</v>
      </c>
      <c r="D86" t="s">
        <v>596</v>
      </c>
      <c r="E86" t="s">
        <v>229</v>
      </c>
      <c r="F86">
        <v>2009</v>
      </c>
      <c r="G86">
        <v>32.283000000000001</v>
      </c>
    </row>
    <row r="87" spans="1:7" hidden="1">
      <c r="A87" t="s">
        <v>137</v>
      </c>
      <c r="B87" t="s">
        <v>598</v>
      </c>
      <c r="C87" t="s">
        <v>394</v>
      </c>
      <c r="D87" t="s">
        <v>596</v>
      </c>
      <c r="E87" t="s">
        <v>229</v>
      </c>
      <c r="F87">
        <v>2010</v>
      </c>
      <c r="G87">
        <v>32.475999999999999</v>
      </c>
    </row>
    <row r="88" spans="1:7" hidden="1">
      <c r="A88" t="s">
        <v>137</v>
      </c>
      <c r="B88" t="s">
        <v>598</v>
      </c>
      <c r="C88" t="s">
        <v>394</v>
      </c>
      <c r="D88" t="s">
        <v>596</v>
      </c>
      <c r="E88" t="s">
        <v>229</v>
      </c>
      <c r="F88">
        <v>2011</v>
      </c>
      <c r="G88">
        <v>33.259</v>
      </c>
    </row>
    <row r="89" spans="1:7" hidden="1">
      <c r="A89" t="s">
        <v>137</v>
      </c>
      <c r="B89" t="s">
        <v>598</v>
      </c>
      <c r="C89" t="s">
        <v>394</v>
      </c>
      <c r="D89" t="s">
        <v>596</v>
      </c>
      <c r="E89" t="s">
        <v>229</v>
      </c>
      <c r="F89">
        <v>2012</v>
      </c>
      <c r="G89">
        <v>33.677</v>
      </c>
    </row>
    <row r="90" spans="1:7" hidden="1">
      <c r="A90" t="s">
        <v>137</v>
      </c>
      <c r="B90" t="s">
        <v>598</v>
      </c>
      <c r="C90" t="s">
        <v>394</v>
      </c>
      <c r="D90" t="s">
        <v>596</v>
      </c>
      <c r="E90" t="s">
        <v>229</v>
      </c>
      <c r="F90">
        <v>2013</v>
      </c>
      <c r="G90">
        <v>34.078000000000003</v>
      </c>
    </row>
    <row r="91" spans="1:7" hidden="1">
      <c r="A91" t="s">
        <v>137</v>
      </c>
      <c r="B91" t="s">
        <v>598</v>
      </c>
      <c r="C91" t="s">
        <v>394</v>
      </c>
      <c r="D91" t="s">
        <v>596</v>
      </c>
      <c r="E91" t="s">
        <v>229</v>
      </c>
      <c r="F91">
        <v>2014</v>
      </c>
      <c r="G91">
        <v>33.094999999999999</v>
      </c>
    </row>
    <row r="92" spans="1:7" hidden="1">
      <c r="A92" t="s">
        <v>137</v>
      </c>
      <c r="B92" t="s">
        <v>598</v>
      </c>
      <c r="C92" t="s">
        <v>394</v>
      </c>
      <c r="D92" t="s">
        <v>596</v>
      </c>
      <c r="E92" t="s">
        <v>229</v>
      </c>
      <c r="F92">
        <v>2015</v>
      </c>
      <c r="G92">
        <v>33.347000000000001</v>
      </c>
    </row>
    <row r="93" spans="1:7" hidden="1">
      <c r="A93" t="s">
        <v>137</v>
      </c>
      <c r="B93" t="s">
        <v>598</v>
      </c>
      <c r="C93" t="s">
        <v>394</v>
      </c>
      <c r="D93" t="s">
        <v>596</v>
      </c>
      <c r="E93" t="s">
        <v>229</v>
      </c>
      <c r="F93">
        <v>2016</v>
      </c>
      <c r="G93">
        <v>34.238</v>
      </c>
    </row>
    <row r="94" spans="1:7" hidden="1">
      <c r="A94" t="s">
        <v>137</v>
      </c>
      <c r="B94" t="s">
        <v>598</v>
      </c>
      <c r="C94" t="s">
        <v>394</v>
      </c>
      <c r="D94" t="s">
        <v>596</v>
      </c>
      <c r="E94" t="s">
        <v>229</v>
      </c>
      <c r="F94">
        <v>2017</v>
      </c>
      <c r="G94">
        <v>34.871000000000002</v>
      </c>
    </row>
    <row r="95" spans="1:7" hidden="1">
      <c r="A95" t="s">
        <v>137</v>
      </c>
      <c r="B95" t="s">
        <v>598</v>
      </c>
      <c r="C95" t="s">
        <v>394</v>
      </c>
      <c r="D95" t="s">
        <v>596</v>
      </c>
      <c r="E95" t="s">
        <v>229</v>
      </c>
      <c r="F95">
        <v>2018</v>
      </c>
      <c r="G95">
        <v>35.279000000000003</v>
      </c>
    </row>
    <row r="96" spans="1:7" hidden="1">
      <c r="A96" t="s">
        <v>140</v>
      </c>
      <c r="B96" t="s">
        <v>598</v>
      </c>
      <c r="C96" t="s">
        <v>394</v>
      </c>
      <c r="D96" t="s">
        <v>596</v>
      </c>
      <c r="E96" t="s">
        <v>229</v>
      </c>
      <c r="F96">
        <v>2000</v>
      </c>
      <c r="G96">
        <v>46.875</v>
      </c>
    </row>
    <row r="97" spans="1:7" hidden="1">
      <c r="A97" t="s">
        <v>140</v>
      </c>
      <c r="B97" t="s">
        <v>598</v>
      </c>
      <c r="C97" t="s">
        <v>394</v>
      </c>
      <c r="D97" t="s">
        <v>596</v>
      </c>
      <c r="E97" t="s">
        <v>229</v>
      </c>
      <c r="F97">
        <v>2001</v>
      </c>
      <c r="G97">
        <v>45.918999999999997</v>
      </c>
    </row>
    <row r="98" spans="1:7" hidden="1">
      <c r="A98" t="s">
        <v>140</v>
      </c>
      <c r="B98" t="s">
        <v>598</v>
      </c>
      <c r="C98" t="s">
        <v>394</v>
      </c>
      <c r="D98" t="s">
        <v>596</v>
      </c>
      <c r="E98" t="s">
        <v>229</v>
      </c>
      <c r="F98">
        <v>2002</v>
      </c>
      <c r="G98">
        <v>45.405000000000001</v>
      </c>
    </row>
    <row r="99" spans="1:7" hidden="1">
      <c r="A99" t="s">
        <v>140</v>
      </c>
      <c r="B99" t="s">
        <v>598</v>
      </c>
      <c r="C99" t="s">
        <v>394</v>
      </c>
      <c r="D99" t="s">
        <v>596</v>
      </c>
      <c r="E99" t="s">
        <v>229</v>
      </c>
      <c r="F99">
        <v>2003</v>
      </c>
      <c r="G99">
        <v>45.582999999999998</v>
      </c>
    </row>
    <row r="100" spans="1:7" hidden="1">
      <c r="A100" t="s">
        <v>140</v>
      </c>
      <c r="B100" t="s">
        <v>598</v>
      </c>
      <c r="C100" t="s">
        <v>394</v>
      </c>
      <c r="D100" t="s">
        <v>596</v>
      </c>
      <c r="E100" t="s">
        <v>229</v>
      </c>
      <c r="F100">
        <v>2004</v>
      </c>
      <c r="G100">
        <v>46.393000000000001</v>
      </c>
    </row>
    <row r="101" spans="1:7" hidden="1">
      <c r="A101" t="s">
        <v>140</v>
      </c>
      <c r="B101" t="s">
        <v>598</v>
      </c>
      <c r="C101" t="s">
        <v>394</v>
      </c>
      <c r="D101" t="s">
        <v>596</v>
      </c>
      <c r="E101" t="s">
        <v>229</v>
      </c>
      <c r="F101">
        <v>2005</v>
      </c>
      <c r="G101">
        <v>48.005000000000003</v>
      </c>
    </row>
    <row r="102" spans="1:7" hidden="1">
      <c r="A102" t="s">
        <v>140</v>
      </c>
      <c r="B102" t="s">
        <v>598</v>
      </c>
      <c r="C102" t="s">
        <v>394</v>
      </c>
      <c r="D102" t="s">
        <v>596</v>
      </c>
      <c r="E102" t="s">
        <v>229</v>
      </c>
      <c r="F102">
        <v>2006</v>
      </c>
      <c r="G102">
        <v>46.462000000000003</v>
      </c>
    </row>
    <row r="103" spans="1:7" hidden="1">
      <c r="A103" t="s">
        <v>140</v>
      </c>
      <c r="B103" t="s">
        <v>598</v>
      </c>
      <c r="C103" t="s">
        <v>394</v>
      </c>
      <c r="D103" t="s">
        <v>596</v>
      </c>
      <c r="E103" t="s">
        <v>229</v>
      </c>
      <c r="F103">
        <v>2007</v>
      </c>
      <c r="G103">
        <v>46.424999999999997</v>
      </c>
    </row>
    <row r="104" spans="1:7" hidden="1">
      <c r="A104" t="s">
        <v>140</v>
      </c>
      <c r="B104" t="s">
        <v>598</v>
      </c>
      <c r="C104" t="s">
        <v>394</v>
      </c>
      <c r="D104" t="s">
        <v>596</v>
      </c>
      <c r="E104" t="s">
        <v>229</v>
      </c>
      <c r="F104">
        <v>2008</v>
      </c>
      <c r="G104">
        <v>44.765000000000001</v>
      </c>
    </row>
    <row r="105" spans="1:7" hidden="1">
      <c r="A105" t="s">
        <v>140</v>
      </c>
      <c r="B105" t="s">
        <v>598</v>
      </c>
      <c r="C105" t="s">
        <v>394</v>
      </c>
      <c r="D105" t="s">
        <v>596</v>
      </c>
      <c r="E105" t="s">
        <v>229</v>
      </c>
      <c r="F105">
        <v>2009</v>
      </c>
      <c r="G105">
        <v>44.963000000000001</v>
      </c>
    </row>
    <row r="106" spans="1:7" hidden="1">
      <c r="A106" t="s">
        <v>140</v>
      </c>
      <c r="B106" t="s">
        <v>598</v>
      </c>
      <c r="C106" t="s">
        <v>394</v>
      </c>
      <c r="D106" t="s">
        <v>596</v>
      </c>
      <c r="E106" t="s">
        <v>229</v>
      </c>
      <c r="F106">
        <v>2010</v>
      </c>
      <c r="G106">
        <v>44.756</v>
      </c>
    </row>
    <row r="107" spans="1:7" hidden="1">
      <c r="A107" t="s">
        <v>140</v>
      </c>
      <c r="B107" t="s">
        <v>598</v>
      </c>
      <c r="C107" t="s">
        <v>394</v>
      </c>
      <c r="D107" t="s">
        <v>596</v>
      </c>
      <c r="E107" t="s">
        <v>229</v>
      </c>
      <c r="F107">
        <v>2011</v>
      </c>
      <c r="G107">
        <v>44.792999999999999</v>
      </c>
    </row>
    <row r="108" spans="1:7" hidden="1">
      <c r="A108" t="s">
        <v>140</v>
      </c>
      <c r="B108" t="s">
        <v>598</v>
      </c>
      <c r="C108" t="s">
        <v>394</v>
      </c>
      <c r="D108" t="s">
        <v>596</v>
      </c>
      <c r="E108" t="s">
        <v>229</v>
      </c>
      <c r="F108">
        <v>2012</v>
      </c>
      <c r="G108">
        <v>45.512</v>
      </c>
    </row>
    <row r="109" spans="1:7" hidden="1">
      <c r="A109" t="s">
        <v>140</v>
      </c>
      <c r="B109" t="s">
        <v>598</v>
      </c>
      <c r="C109" t="s">
        <v>394</v>
      </c>
      <c r="D109" t="s">
        <v>596</v>
      </c>
      <c r="E109" t="s">
        <v>229</v>
      </c>
      <c r="F109">
        <v>2013</v>
      </c>
      <c r="G109">
        <v>45.887999999999998</v>
      </c>
    </row>
    <row r="110" spans="1:7" hidden="1">
      <c r="A110" t="s">
        <v>140</v>
      </c>
      <c r="B110" t="s">
        <v>598</v>
      </c>
      <c r="C110" t="s">
        <v>394</v>
      </c>
      <c r="D110" t="s">
        <v>596</v>
      </c>
      <c r="E110" t="s">
        <v>229</v>
      </c>
      <c r="F110">
        <v>2014</v>
      </c>
      <c r="G110">
        <v>48.530999999999999</v>
      </c>
    </row>
    <row r="111" spans="1:7" hidden="1">
      <c r="A111" t="s">
        <v>140</v>
      </c>
      <c r="B111" t="s">
        <v>598</v>
      </c>
      <c r="C111" t="s">
        <v>394</v>
      </c>
      <c r="D111" t="s">
        <v>596</v>
      </c>
      <c r="E111" t="s">
        <v>229</v>
      </c>
      <c r="F111">
        <v>2015</v>
      </c>
      <c r="G111">
        <v>46.057000000000002</v>
      </c>
    </row>
    <row r="112" spans="1:7" hidden="1">
      <c r="A112" t="s">
        <v>140</v>
      </c>
      <c r="B112" t="s">
        <v>598</v>
      </c>
      <c r="C112" t="s">
        <v>394</v>
      </c>
      <c r="D112" t="s">
        <v>596</v>
      </c>
      <c r="E112" t="s">
        <v>229</v>
      </c>
      <c r="F112">
        <v>2016</v>
      </c>
      <c r="G112">
        <v>45.692</v>
      </c>
    </row>
    <row r="113" spans="1:7" hidden="1">
      <c r="A113" t="s">
        <v>140</v>
      </c>
      <c r="B113" t="s">
        <v>598</v>
      </c>
      <c r="C113" t="s">
        <v>394</v>
      </c>
      <c r="D113" t="s">
        <v>596</v>
      </c>
      <c r="E113" t="s">
        <v>229</v>
      </c>
      <c r="F113">
        <v>2017</v>
      </c>
      <c r="G113">
        <v>45.704999999999998</v>
      </c>
    </row>
    <row r="114" spans="1:7" hidden="1">
      <c r="A114" t="s">
        <v>140</v>
      </c>
      <c r="B114" t="s">
        <v>598</v>
      </c>
      <c r="C114" t="s">
        <v>394</v>
      </c>
      <c r="D114" t="s">
        <v>596</v>
      </c>
      <c r="E114" t="s">
        <v>229</v>
      </c>
      <c r="F114">
        <v>2018</v>
      </c>
      <c r="G114">
        <v>44.860999999999997</v>
      </c>
    </row>
    <row r="115" spans="1:7" hidden="1">
      <c r="A115" t="s">
        <v>145</v>
      </c>
      <c r="B115" t="s">
        <v>598</v>
      </c>
      <c r="C115" t="s">
        <v>394</v>
      </c>
      <c r="D115" t="s">
        <v>596</v>
      </c>
      <c r="E115" t="s">
        <v>229</v>
      </c>
      <c r="F115">
        <v>2000</v>
      </c>
      <c r="G115">
        <v>45.82</v>
      </c>
    </row>
    <row r="116" spans="1:7" hidden="1">
      <c r="A116" t="s">
        <v>145</v>
      </c>
      <c r="B116" t="s">
        <v>598</v>
      </c>
      <c r="C116" t="s">
        <v>394</v>
      </c>
      <c r="D116" t="s">
        <v>596</v>
      </c>
      <c r="E116" t="s">
        <v>229</v>
      </c>
      <c r="F116">
        <v>2001</v>
      </c>
      <c r="G116">
        <v>43.170999999999999</v>
      </c>
    </row>
    <row r="117" spans="1:7" hidden="1">
      <c r="A117" t="s">
        <v>145</v>
      </c>
      <c r="B117" t="s">
        <v>598</v>
      </c>
      <c r="C117" t="s">
        <v>394</v>
      </c>
      <c r="D117" t="s">
        <v>596</v>
      </c>
      <c r="E117" t="s">
        <v>229</v>
      </c>
      <c r="F117">
        <v>2002</v>
      </c>
      <c r="G117">
        <v>43.332999999999998</v>
      </c>
    </row>
    <row r="118" spans="1:7" hidden="1">
      <c r="A118" t="s">
        <v>145</v>
      </c>
      <c r="B118" t="s">
        <v>598</v>
      </c>
      <c r="C118" t="s">
        <v>394</v>
      </c>
      <c r="D118" t="s">
        <v>596</v>
      </c>
      <c r="E118" t="s">
        <v>229</v>
      </c>
      <c r="F118">
        <v>2003</v>
      </c>
      <c r="G118">
        <v>42.387999999999998</v>
      </c>
    </row>
    <row r="119" spans="1:7" hidden="1">
      <c r="A119" t="s">
        <v>145</v>
      </c>
      <c r="B119" t="s">
        <v>598</v>
      </c>
      <c r="C119" t="s">
        <v>394</v>
      </c>
      <c r="D119" t="s">
        <v>596</v>
      </c>
      <c r="E119" t="s">
        <v>229</v>
      </c>
      <c r="F119">
        <v>2004</v>
      </c>
      <c r="G119">
        <v>41.822000000000003</v>
      </c>
    </row>
    <row r="120" spans="1:7" hidden="1">
      <c r="A120" t="s">
        <v>145</v>
      </c>
      <c r="B120" t="s">
        <v>598</v>
      </c>
      <c r="C120" t="s">
        <v>394</v>
      </c>
      <c r="D120" t="s">
        <v>596</v>
      </c>
      <c r="E120" t="s">
        <v>229</v>
      </c>
      <c r="F120">
        <v>2005</v>
      </c>
      <c r="G120">
        <v>42.113999999999997</v>
      </c>
    </row>
    <row r="121" spans="1:7" hidden="1">
      <c r="A121" t="s">
        <v>145</v>
      </c>
      <c r="B121" t="s">
        <v>598</v>
      </c>
      <c r="C121" t="s">
        <v>394</v>
      </c>
      <c r="D121" t="s">
        <v>596</v>
      </c>
      <c r="E121" t="s">
        <v>229</v>
      </c>
      <c r="F121">
        <v>2006</v>
      </c>
      <c r="G121">
        <v>42.154000000000003</v>
      </c>
    </row>
    <row r="122" spans="1:7" hidden="1">
      <c r="A122" t="s">
        <v>145</v>
      </c>
      <c r="B122" t="s">
        <v>598</v>
      </c>
      <c r="C122" t="s">
        <v>394</v>
      </c>
      <c r="D122" t="s">
        <v>596</v>
      </c>
      <c r="E122" t="s">
        <v>229</v>
      </c>
      <c r="F122">
        <v>2007</v>
      </c>
      <c r="G122">
        <v>41.508000000000003</v>
      </c>
    </row>
    <row r="123" spans="1:7" hidden="1">
      <c r="A123" t="s">
        <v>145</v>
      </c>
      <c r="B123" t="s">
        <v>598</v>
      </c>
      <c r="C123" t="s">
        <v>394</v>
      </c>
      <c r="D123" t="s">
        <v>596</v>
      </c>
      <c r="E123" t="s">
        <v>229</v>
      </c>
      <c r="F123">
        <v>2008</v>
      </c>
      <c r="G123">
        <v>41.207000000000001</v>
      </c>
    </row>
    <row r="124" spans="1:7" hidden="1">
      <c r="A124" t="s">
        <v>145</v>
      </c>
      <c r="B124" t="s">
        <v>598</v>
      </c>
      <c r="C124" t="s">
        <v>394</v>
      </c>
      <c r="D124" t="s">
        <v>596</v>
      </c>
      <c r="E124" t="s">
        <v>229</v>
      </c>
      <c r="F124">
        <v>2009</v>
      </c>
      <c r="G124">
        <v>40.933999999999997</v>
      </c>
    </row>
    <row r="125" spans="1:7" hidden="1">
      <c r="A125" t="s">
        <v>145</v>
      </c>
      <c r="B125" t="s">
        <v>598</v>
      </c>
      <c r="C125" t="s">
        <v>394</v>
      </c>
      <c r="D125" t="s">
        <v>596</v>
      </c>
      <c r="E125" t="s">
        <v>229</v>
      </c>
      <c r="F125">
        <v>2010</v>
      </c>
      <c r="G125">
        <v>40.787999999999997</v>
      </c>
    </row>
    <row r="126" spans="1:7" hidden="1">
      <c r="A126" t="s">
        <v>145</v>
      </c>
      <c r="B126" t="s">
        <v>598</v>
      </c>
      <c r="C126" t="s">
        <v>394</v>
      </c>
      <c r="D126" t="s">
        <v>596</v>
      </c>
      <c r="E126" t="s">
        <v>229</v>
      </c>
      <c r="F126">
        <v>2011</v>
      </c>
      <c r="G126">
        <v>42.033000000000001</v>
      </c>
    </row>
    <row r="127" spans="1:7" hidden="1">
      <c r="A127" t="s">
        <v>145</v>
      </c>
      <c r="B127" t="s">
        <v>598</v>
      </c>
      <c r="C127" t="s">
        <v>394</v>
      </c>
      <c r="D127" t="s">
        <v>596</v>
      </c>
      <c r="E127" t="s">
        <v>229</v>
      </c>
      <c r="F127">
        <v>2012</v>
      </c>
      <c r="G127">
        <v>42.679000000000002</v>
      </c>
    </row>
    <row r="128" spans="1:7" hidden="1">
      <c r="A128" t="s">
        <v>145</v>
      </c>
      <c r="B128" t="s">
        <v>598</v>
      </c>
      <c r="C128" t="s">
        <v>394</v>
      </c>
      <c r="D128" t="s">
        <v>596</v>
      </c>
      <c r="E128" t="s">
        <v>229</v>
      </c>
      <c r="F128">
        <v>2013</v>
      </c>
      <c r="G128">
        <v>43.616</v>
      </c>
    </row>
    <row r="129" spans="1:7" hidden="1">
      <c r="A129" t="s">
        <v>145</v>
      </c>
      <c r="B129" t="s">
        <v>598</v>
      </c>
      <c r="C129" t="s">
        <v>394</v>
      </c>
      <c r="D129" t="s">
        <v>596</v>
      </c>
      <c r="E129" t="s">
        <v>229</v>
      </c>
      <c r="F129">
        <v>2014</v>
      </c>
      <c r="G129">
        <v>43.814</v>
      </c>
    </row>
    <row r="130" spans="1:7" hidden="1">
      <c r="A130" t="s">
        <v>145</v>
      </c>
      <c r="B130" t="s">
        <v>598</v>
      </c>
      <c r="C130" t="s">
        <v>394</v>
      </c>
      <c r="D130" t="s">
        <v>596</v>
      </c>
      <c r="E130" t="s">
        <v>229</v>
      </c>
      <c r="F130">
        <v>2015</v>
      </c>
      <c r="G130">
        <v>43.854999999999997</v>
      </c>
    </row>
    <row r="131" spans="1:7" hidden="1">
      <c r="A131" t="s">
        <v>145</v>
      </c>
      <c r="B131" t="s">
        <v>598</v>
      </c>
      <c r="C131" t="s">
        <v>394</v>
      </c>
      <c r="D131" t="s">
        <v>596</v>
      </c>
      <c r="E131" t="s">
        <v>229</v>
      </c>
      <c r="F131">
        <v>2016</v>
      </c>
      <c r="G131">
        <v>44.024999999999999</v>
      </c>
    </row>
    <row r="132" spans="1:7" hidden="1">
      <c r="A132" t="s">
        <v>145</v>
      </c>
      <c r="B132" t="s">
        <v>598</v>
      </c>
      <c r="C132" t="s">
        <v>394</v>
      </c>
      <c r="D132" t="s">
        <v>596</v>
      </c>
      <c r="E132" t="s">
        <v>229</v>
      </c>
      <c r="F132">
        <v>2017</v>
      </c>
      <c r="G132">
        <v>43.313000000000002</v>
      </c>
    </row>
    <row r="133" spans="1:7" hidden="1">
      <c r="A133" t="s">
        <v>145</v>
      </c>
      <c r="B133" t="s">
        <v>598</v>
      </c>
      <c r="C133" t="s">
        <v>394</v>
      </c>
      <c r="D133" t="s">
        <v>596</v>
      </c>
      <c r="E133" t="s">
        <v>229</v>
      </c>
      <c r="F133">
        <v>2018</v>
      </c>
      <c r="G133">
        <v>42.664999999999999</v>
      </c>
    </row>
    <row r="134" spans="1:7" hidden="1">
      <c r="A134" t="s">
        <v>147</v>
      </c>
      <c r="B134" t="s">
        <v>598</v>
      </c>
      <c r="C134" t="s">
        <v>394</v>
      </c>
      <c r="D134" t="s">
        <v>596</v>
      </c>
      <c r="E134" t="s">
        <v>229</v>
      </c>
      <c r="F134">
        <v>2000</v>
      </c>
      <c r="G134">
        <v>43.43</v>
      </c>
    </row>
    <row r="135" spans="1:7" hidden="1">
      <c r="A135" t="s">
        <v>147</v>
      </c>
      <c r="B135" t="s">
        <v>598</v>
      </c>
      <c r="C135" t="s">
        <v>394</v>
      </c>
      <c r="D135" t="s">
        <v>596</v>
      </c>
      <c r="E135" t="s">
        <v>229</v>
      </c>
      <c r="F135">
        <v>2001</v>
      </c>
      <c r="G135">
        <v>43.100999999999999</v>
      </c>
    </row>
    <row r="136" spans="1:7" hidden="1">
      <c r="A136" t="s">
        <v>147</v>
      </c>
      <c r="B136" t="s">
        <v>598</v>
      </c>
      <c r="C136" t="s">
        <v>394</v>
      </c>
      <c r="D136" t="s">
        <v>596</v>
      </c>
      <c r="E136" t="s">
        <v>229</v>
      </c>
      <c r="F136">
        <v>2002</v>
      </c>
      <c r="G136">
        <v>42.404000000000003</v>
      </c>
    </row>
    <row r="137" spans="1:7" hidden="1">
      <c r="A137" t="s">
        <v>147</v>
      </c>
      <c r="B137" t="s">
        <v>598</v>
      </c>
      <c r="C137" t="s">
        <v>394</v>
      </c>
      <c r="D137" t="s">
        <v>596</v>
      </c>
      <c r="E137" t="s">
        <v>229</v>
      </c>
      <c r="F137">
        <v>2003</v>
      </c>
      <c r="G137">
        <v>42.238999999999997</v>
      </c>
    </row>
    <row r="138" spans="1:7" hidden="1">
      <c r="A138" t="s">
        <v>147</v>
      </c>
      <c r="B138" t="s">
        <v>598</v>
      </c>
      <c r="C138" t="s">
        <v>394</v>
      </c>
      <c r="D138" t="s">
        <v>596</v>
      </c>
      <c r="E138" t="s">
        <v>229</v>
      </c>
      <c r="F138">
        <v>2004</v>
      </c>
      <c r="G138">
        <v>42.412999999999997</v>
      </c>
    </row>
    <row r="139" spans="1:7" hidden="1">
      <c r="A139" t="s">
        <v>147</v>
      </c>
      <c r="B139" t="s">
        <v>598</v>
      </c>
      <c r="C139" t="s">
        <v>394</v>
      </c>
      <c r="D139" t="s">
        <v>596</v>
      </c>
      <c r="E139" t="s">
        <v>229</v>
      </c>
      <c r="F139">
        <v>2005</v>
      </c>
      <c r="G139">
        <v>42.904000000000003</v>
      </c>
    </row>
    <row r="140" spans="1:7" hidden="1">
      <c r="A140" t="s">
        <v>147</v>
      </c>
      <c r="B140" t="s">
        <v>598</v>
      </c>
      <c r="C140" t="s">
        <v>394</v>
      </c>
      <c r="D140" t="s">
        <v>596</v>
      </c>
      <c r="E140" t="s">
        <v>229</v>
      </c>
      <c r="F140">
        <v>2006</v>
      </c>
      <c r="G140">
        <v>43.273000000000003</v>
      </c>
    </row>
    <row r="141" spans="1:7" hidden="1">
      <c r="A141" t="s">
        <v>147</v>
      </c>
      <c r="B141" t="s">
        <v>598</v>
      </c>
      <c r="C141" t="s">
        <v>394</v>
      </c>
      <c r="D141" t="s">
        <v>596</v>
      </c>
      <c r="E141" t="s">
        <v>229</v>
      </c>
      <c r="F141">
        <v>2007</v>
      </c>
      <c r="G141">
        <v>42.545000000000002</v>
      </c>
    </row>
    <row r="142" spans="1:7" hidden="1">
      <c r="A142" t="s">
        <v>147</v>
      </c>
      <c r="B142" t="s">
        <v>598</v>
      </c>
      <c r="C142" t="s">
        <v>394</v>
      </c>
      <c r="D142" t="s">
        <v>596</v>
      </c>
      <c r="E142" t="s">
        <v>229</v>
      </c>
      <c r="F142">
        <v>2008</v>
      </c>
      <c r="G142">
        <v>42.332000000000001</v>
      </c>
    </row>
    <row r="143" spans="1:7" hidden="1">
      <c r="A143" t="s">
        <v>147</v>
      </c>
      <c r="B143" t="s">
        <v>598</v>
      </c>
      <c r="C143" t="s">
        <v>394</v>
      </c>
      <c r="D143" t="s">
        <v>596</v>
      </c>
      <c r="E143" t="s">
        <v>229</v>
      </c>
      <c r="F143">
        <v>2009</v>
      </c>
      <c r="G143">
        <v>41.527999999999999</v>
      </c>
    </row>
    <row r="144" spans="1:7" hidden="1">
      <c r="A144" t="s">
        <v>147</v>
      </c>
      <c r="B144" t="s">
        <v>598</v>
      </c>
      <c r="C144" t="s">
        <v>394</v>
      </c>
      <c r="D144" t="s">
        <v>596</v>
      </c>
      <c r="E144" t="s">
        <v>229</v>
      </c>
      <c r="F144">
        <v>2010</v>
      </c>
      <c r="G144">
        <v>42.145000000000003</v>
      </c>
    </row>
    <row r="145" spans="1:7" hidden="1">
      <c r="A145" t="s">
        <v>147</v>
      </c>
      <c r="B145" t="s">
        <v>598</v>
      </c>
      <c r="C145" t="s">
        <v>394</v>
      </c>
      <c r="D145" t="s">
        <v>596</v>
      </c>
      <c r="E145" t="s">
        <v>229</v>
      </c>
      <c r="F145">
        <v>2011</v>
      </c>
      <c r="G145">
        <v>43.334000000000003</v>
      </c>
    </row>
    <row r="146" spans="1:7" hidden="1">
      <c r="A146" t="s">
        <v>147</v>
      </c>
      <c r="B146" t="s">
        <v>598</v>
      </c>
      <c r="C146" t="s">
        <v>394</v>
      </c>
      <c r="D146" t="s">
        <v>596</v>
      </c>
      <c r="E146" t="s">
        <v>229</v>
      </c>
      <c r="F146">
        <v>2012</v>
      </c>
      <c r="G146">
        <v>44.36</v>
      </c>
    </row>
    <row r="147" spans="1:7" hidden="1">
      <c r="A147" t="s">
        <v>147</v>
      </c>
      <c r="B147" t="s">
        <v>598</v>
      </c>
      <c r="C147" t="s">
        <v>394</v>
      </c>
      <c r="D147" t="s">
        <v>596</v>
      </c>
      <c r="E147" t="s">
        <v>229</v>
      </c>
      <c r="F147">
        <v>2013</v>
      </c>
      <c r="G147">
        <v>45.366999999999997</v>
      </c>
    </row>
    <row r="148" spans="1:7" hidden="1">
      <c r="A148" t="s">
        <v>147</v>
      </c>
      <c r="B148" t="s">
        <v>598</v>
      </c>
      <c r="C148" t="s">
        <v>394</v>
      </c>
      <c r="D148" t="s">
        <v>596</v>
      </c>
      <c r="E148" t="s">
        <v>229</v>
      </c>
      <c r="F148">
        <v>2014</v>
      </c>
      <c r="G148">
        <v>45.448999999999998</v>
      </c>
    </row>
    <row r="149" spans="1:7" hidden="1">
      <c r="A149" t="s">
        <v>147</v>
      </c>
      <c r="B149" t="s">
        <v>598</v>
      </c>
      <c r="C149" t="s">
        <v>394</v>
      </c>
      <c r="D149" t="s">
        <v>596</v>
      </c>
      <c r="E149" t="s">
        <v>229</v>
      </c>
      <c r="F149">
        <v>2015</v>
      </c>
      <c r="G149">
        <v>45.280999999999999</v>
      </c>
    </row>
    <row r="150" spans="1:7" hidden="1">
      <c r="A150" t="s">
        <v>147</v>
      </c>
      <c r="B150" t="s">
        <v>598</v>
      </c>
      <c r="C150" t="s">
        <v>394</v>
      </c>
      <c r="D150" t="s">
        <v>596</v>
      </c>
      <c r="E150" t="s">
        <v>229</v>
      </c>
      <c r="F150">
        <v>2016</v>
      </c>
      <c r="G150">
        <v>45.374000000000002</v>
      </c>
    </row>
    <row r="151" spans="1:7" hidden="1">
      <c r="A151" t="s">
        <v>147</v>
      </c>
      <c r="B151" t="s">
        <v>598</v>
      </c>
      <c r="C151" t="s">
        <v>394</v>
      </c>
      <c r="D151" t="s">
        <v>596</v>
      </c>
      <c r="E151" t="s">
        <v>229</v>
      </c>
      <c r="F151">
        <v>2017</v>
      </c>
      <c r="G151">
        <v>46.116999999999997</v>
      </c>
    </row>
    <row r="152" spans="1:7" hidden="1">
      <c r="A152" t="s">
        <v>147</v>
      </c>
      <c r="B152" t="s">
        <v>598</v>
      </c>
      <c r="C152" t="s">
        <v>394</v>
      </c>
      <c r="D152" t="s">
        <v>596</v>
      </c>
      <c r="E152" t="s">
        <v>229</v>
      </c>
      <c r="F152">
        <v>2018</v>
      </c>
      <c r="G152">
        <v>46.094999999999999</v>
      </c>
    </row>
    <row r="153" spans="1:7" hidden="1">
      <c r="A153" t="s">
        <v>138</v>
      </c>
      <c r="B153" t="s">
        <v>598</v>
      </c>
      <c r="C153" t="s">
        <v>394</v>
      </c>
      <c r="D153" t="s">
        <v>596</v>
      </c>
      <c r="E153" t="s">
        <v>229</v>
      </c>
      <c r="F153">
        <v>2000</v>
      </c>
      <c r="G153">
        <v>36.241999999999997</v>
      </c>
    </row>
    <row r="154" spans="1:7" hidden="1">
      <c r="A154" t="s">
        <v>138</v>
      </c>
      <c r="B154" t="s">
        <v>598</v>
      </c>
      <c r="C154" t="s">
        <v>394</v>
      </c>
      <c r="D154" t="s">
        <v>596</v>
      </c>
      <c r="E154" t="s">
        <v>229</v>
      </c>
      <c r="F154">
        <v>2001</v>
      </c>
      <c r="G154">
        <v>35.01</v>
      </c>
    </row>
    <row r="155" spans="1:7" hidden="1">
      <c r="A155" t="s">
        <v>138</v>
      </c>
      <c r="B155" t="s">
        <v>598</v>
      </c>
      <c r="C155" t="s">
        <v>394</v>
      </c>
      <c r="D155" t="s">
        <v>596</v>
      </c>
      <c r="E155" t="s">
        <v>229</v>
      </c>
      <c r="F155">
        <v>2002</v>
      </c>
      <c r="G155">
        <v>34.386000000000003</v>
      </c>
    </row>
    <row r="156" spans="1:7" hidden="1">
      <c r="A156" t="s">
        <v>138</v>
      </c>
      <c r="B156" t="s">
        <v>598</v>
      </c>
      <c r="C156" t="s">
        <v>394</v>
      </c>
      <c r="D156" t="s">
        <v>596</v>
      </c>
      <c r="E156" t="s">
        <v>229</v>
      </c>
      <c r="F156">
        <v>2003</v>
      </c>
      <c r="G156">
        <v>34.613</v>
      </c>
    </row>
    <row r="157" spans="1:7" hidden="1">
      <c r="A157" t="s">
        <v>138</v>
      </c>
      <c r="B157" t="s">
        <v>598</v>
      </c>
      <c r="C157" t="s">
        <v>394</v>
      </c>
      <c r="D157" t="s">
        <v>596</v>
      </c>
      <c r="E157" t="s">
        <v>229</v>
      </c>
      <c r="F157">
        <v>2004</v>
      </c>
      <c r="G157">
        <v>33.865000000000002</v>
      </c>
    </row>
    <row r="158" spans="1:7" hidden="1">
      <c r="A158" t="s">
        <v>138</v>
      </c>
      <c r="B158" t="s">
        <v>598</v>
      </c>
      <c r="C158" t="s">
        <v>394</v>
      </c>
      <c r="D158" t="s">
        <v>596</v>
      </c>
      <c r="E158" t="s">
        <v>229</v>
      </c>
      <c r="F158">
        <v>2005</v>
      </c>
      <c r="G158">
        <v>33.874000000000002</v>
      </c>
    </row>
    <row r="159" spans="1:7" hidden="1">
      <c r="A159" t="s">
        <v>138</v>
      </c>
      <c r="B159" t="s">
        <v>598</v>
      </c>
      <c r="C159" t="s">
        <v>394</v>
      </c>
      <c r="D159" t="s">
        <v>596</v>
      </c>
      <c r="E159" t="s">
        <v>229</v>
      </c>
      <c r="F159">
        <v>2006</v>
      </c>
      <c r="G159">
        <v>34.493000000000002</v>
      </c>
    </row>
    <row r="160" spans="1:7" hidden="1">
      <c r="A160" t="s">
        <v>138</v>
      </c>
      <c r="B160" t="s">
        <v>598</v>
      </c>
      <c r="C160" t="s">
        <v>394</v>
      </c>
      <c r="D160" t="s">
        <v>596</v>
      </c>
      <c r="E160" t="s">
        <v>229</v>
      </c>
      <c r="F160">
        <v>2007</v>
      </c>
      <c r="G160">
        <v>34.892000000000003</v>
      </c>
    </row>
    <row r="161" spans="1:7" hidden="1">
      <c r="A161" t="s">
        <v>138</v>
      </c>
      <c r="B161" t="s">
        <v>598</v>
      </c>
      <c r="C161" t="s">
        <v>394</v>
      </c>
      <c r="D161" t="s">
        <v>596</v>
      </c>
      <c r="E161" t="s">
        <v>229</v>
      </c>
      <c r="F161">
        <v>2008</v>
      </c>
      <c r="G161">
        <v>35.408999999999999</v>
      </c>
    </row>
    <row r="162" spans="1:7" hidden="1">
      <c r="A162" t="s">
        <v>138</v>
      </c>
      <c r="B162" t="s">
        <v>598</v>
      </c>
      <c r="C162" t="s">
        <v>394</v>
      </c>
      <c r="D162" t="s">
        <v>596</v>
      </c>
      <c r="E162" t="s">
        <v>229</v>
      </c>
      <c r="F162">
        <v>2009</v>
      </c>
      <c r="G162">
        <v>36.081000000000003</v>
      </c>
    </row>
    <row r="163" spans="1:7" hidden="1">
      <c r="A163" t="s">
        <v>138</v>
      </c>
      <c r="B163" t="s">
        <v>598</v>
      </c>
      <c r="C163" t="s">
        <v>394</v>
      </c>
      <c r="D163" t="s">
        <v>596</v>
      </c>
      <c r="E163" t="s">
        <v>229</v>
      </c>
      <c r="F163">
        <v>2010</v>
      </c>
      <c r="G163">
        <v>35.01</v>
      </c>
    </row>
    <row r="164" spans="1:7" hidden="1">
      <c r="A164" t="s">
        <v>138</v>
      </c>
      <c r="B164" t="s">
        <v>598</v>
      </c>
      <c r="C164" t="s">
        <v>394</v>
      </c>
      <c r="D164" t="s">
        <v>596</v>
      </c>
      <c r="E164" t="s">
        <v>229</v>
      </c>
      <c r="F164">
        <v>2011</v>
      </c>
      <c r="G164">
        <v>35.703000000000003</v>
      </c>
    </row>
    <row r="165" spans="1:7" hidden="1">
      <c r="A165" t="s">
        <v>138</v>
      </c>
      <c r="B165" t="s">
        <v>598</v>
      </c>
      <c r="C165" t="s">
        <v>394</v>
      </c>
      <c r="D165" t="s">
        <v>596</v>
      </c>
      <c r="E165" t="s">
        <v>229</v>
      </c>
      <c r="F165">
        <v>2012</v>
      </c>
      <c r="G165">
        <v>36.392000000000003</v>
      </c>
    </row>
    <row r="166" spans="1:7" hidden="1">
      <c r="A166" t="s">
        <v>138</v>
      </c>
      <c r="B166" t="s">
        <v>598</v>
      </c>
      <c r="C166" t="s">
        <v>394</v>
      </c>
      <c r="D166" t="s">
        <v>596</v>
      </c>
      <c r="E166" t="s">
        <v>229</v>
      </c>
      <c r="F166">
        <v>2013</v>
      </c>
      <c r="G166">
        <v>36.770000000000003</v>
      </c>
    </row>
    <row r="167" spans="1:7" hidden="1">
      <c r="A167" t="s">
        <v>138</v>
      </c>
      <c r="B167" t="s">
        <v>598</v>
      </c>
      <c r="C167" t="s">
        <v>394</v>
      </c>
      <c r="D167" t="s">
        <v>596</v>
      </c>
      <c r="E167" t="s">
        <v>229</v>
      </c>
      <c r="F167">
        <v>2014</v>
      </c>
      <c r="G167">
        <v>36.674999999999997</v>
      </c>
    </row>
    <row r="168" spans="1:7" hidden="1">
      <c r="A168" t="s">
        <v>138</v>
      </c>
      <c r="B168" t="s">
        <v>598</v>
      </c>
      <c r="C168" t="s">
        <v>394</v>
      </c>
      <c r="D168" t="s">
        <v>596</v>
      </c>
      <c r="E168" t="s">
        <v>229</v>
      </c>
      <c r="F168">
        <v>2015</v>
      </c>
      <c r="G168">
        <v>36.978000000000002</v>
      </c>
    </row>
    <row r="169" spans="1:7" hidden="1">
      <c r="A169" t="s">
        <v>138</v>
      </c>
      <c r="B169" t="s">
        <v>598</v>
      </c>
      <c r="C169" t="s">
        <v>394</v>
      </c>
      <c r="D169" t="s">
        <v>596</v>
      </c>
      <c r="E169" t="s">
        <v>229</v>
      </c>
      <c r="F169">
        <v>2016</v>
      </c>
      <c r="G169">
        <v>37.415999999999997</v>
      </c>
    </row>
    <row r="170" spans="1:7" hidden="1">
      <c r="A170" t="s">
        <v>138</v>
      </c>
      <c r="B170" t="s">
        <v>598</v>
      </c>
      <c r="C170" t="s">
        <v>394</v>
      </c>
      <c r="D170" t="s">
        <v>596</v>
      </c>
      <c r="E170" t="s">
        <v>229</v>
      </c>
      <c r="F170">
        <v>2017</v>
      </c>
      <c r="G170">
        <v>37.569000000000003</v>
      </c>
    </row>
    <row r="171" spans="1:7" hidden="1">
      <c r="A171" t="s">
        <v>138</v>
      </c>
      <c r="B171" t="s">
        <v>598</v>
      </c>
      <c r="C171" t="s">
        <v>394</v>
      </c>
      <c r="D171" t="s">
        <v>596</v>
      </c>
      <c r="E171" t="s">
        <v>229</v>
      </c>
      <c r="F171">
        <v>2018</v>
      </c>
      <c r="G171">
        <v>38.186999999999998</v>
      </c>
    </row>
    <row r="172" spans="1:7" hidden="1">
      <c r="A172" t="s">
        <v>152</v>
      </c>
      <c r="B172" t="s">
        <v>598</v>
      </c>
      <c r="C172" t="s">
        <v>394</v>
      </c>
      <c r="D172" t="s">
        <v>596</v>
      </c>
      <c r="E172" t="s">
        <v>229</v>
      </c>
      <c r="F172">
        <v>2000</v>
      </c>
      <c r="G172">
        <v>33.417000000000002</v>
      </c>
    </row>
    <row r="173" spans="1:7" hidden="1">
      <c r="A173" t="s">
        <v>152</v>
      </c>
      <c r="B173" t="s">
        <v>598</v>
      </c>
      <c r="C173" t="s">
        <v>394</v>
      </c>
      <c r="D173" t="s">
        <v>596</v>
      </c>
      <c r="E173" t="s">
        <v>229</v>
      </c>
      <c r="F173">
        <v>2001</v>
      </c>
      <c r="G173">
        <v>31.928000000000001</v>
      </c>
    </row>
    <row r="174" spans="1:7" hidden="1">
      <c r="A174" t="s">
        <v>152</v>
      </c>
      <c r="B174" t="s">
        <v>598</v>
      </c>
      <c r="C174" t="s">
        <v>394</v>
      </c>
      <c r="D174" t="s">
        <v>596</v>
      </c>
      <c r="E174" t="s">
        <v>229</v>
      </c>
      <c r="F174">
        <v>2002</v>
      </c>
      <c r="G174">
        <v>33.140999999999998</v>
      </c>
    </row>
    <row r="175" spans="1:7" hidden="1">
      <c r="A175" t="s">
        <v>152</v>
      </c>
      <c r="B175" t="s">
        <v>598</v>
      </c>
      <c r="C175" t="s">
        <v>394</v>
      </c>
      <c r="D175" t="s">
        <v>596</v>
      </c>
      <c r="E175" t="s">
        <v>229</v>
      </c>
      <c r="F175">
        <v>2003</v>
      </c>
      <c r="G175">
        <v>31.488</v>
      </c>
    </row>
    <row r="176" spans="1:7" hidden="1">
      <c r="A176" t="s">
        <v>152</v>
      </c>
      <c r="B176" t="s">
        <v>598</v>
      </c>
      <c r="C176" t="s">
        <v>394</v>
      </c>
      <c r="D176" t="s">
        <v>596</v>
      </c>
      <c r="E176" t="s">
        <v>229</v>
      </c>
      <c r="F176">
        <v>2004</v>
      </c>
      <c r="G176">
        <v>30.462</v>
      </c>
    </row>
    <row r="177" spans="1:7" hidden="1">
      <c r="A177" t="s">
        <v>152</v>
      </c>
      <c r="B177" t="s">
        <v>598</v>
      </c>
      <c r="C177" t="s">
        <v>394</v>
      </c>
      <c r="D177" t="s">
        <v>596</v>
      </c>
      <c r="E177" t="s">
        <v>229</v>
      </c>
      <c r="F177">
        <v>2005</v>
      </c>
      <c r="G177">
        <v>31.872</v>
      </c>
    </row>
    <row r="178" spans="1:7" hidden="1">
      <c r="A178" t="s">
        <v>152</v>
      </c>
      <c r="B178" t="s">
        <v>598</v>
      </c>
      <c r="C178" t="s">
        <v>394</v>
      </c>
      <c r="D178" t="s">
        <v>596</v>
      </c>
      <c r="E178" t="s">
        <v>229</v>
      </c>
      <c r="F178">
        <v>2006</v>
      </c>
      <c r="G178">
        <v>31.047999999999998</v>
      </c>
    </row>
    <row r="179" spans="1:7" hidden="1">
      <c r="A179" t="s">
        <v>152</v>
      </c>
      <c r="B179" t="s">
        <v>598</v>
      </c>
      <c r="C179" t="s">
        <v>394</v>
      </c>
      <c r="D179" t="s">
        <v>596</v>
      </c>
      <c r="E179" t="s">
        <v>229</v>
      </c>
      <c r="F179">
        <v>2007</v>
      </c>
      <c r="G179">
        <v>31.797000000000001</v>
      </c>
    </row>
    <row r="180" spans="1:7" hidden="1">
      <c r="A180" t="s">
        <v>152</v>
      </c>
      <c r="B180" t="s">
        <v>598</v>
      </c>
      <c r="C180" t="s">
        <v>394</v>
      </c>
      <c r="D180" t="s">
        <v>596</v>
      </c>
      <c r="E180" t="s">
        <v>229</v>
      </c>
      <c r="F180">
        <v>2008</v>
      </c>
      <c r="G180">
        <v>31.802</v>
      </c>
    </row>
    <row r="181" spans="1:7" hidden="1">
      <c r="A181" t="s">
        <v>152</v>
      </c>
      <c r="B181" t="s">
        <v>598</v>
      </c>
      <c r="C181" t="s">
        <v>394</v>
      </c>
      <c r="D181" t="s">
        <v>596</v>
      </c>
      <c r="E181" t="s">
        <v>229</v>
      </c>
      <c r="F181">
        <v>2009</v>
      </c>
      <c r="G181">
        <v>30.751000000000001</v>
      </c>
    </row>
    <row r="182" spans="1:7" hidden="1">
      <c r="A182" t="s">
        <v>152</v>
      </c>
      <c r="B182" t="s">
        <v>598</v>
      </c>
      <c r="C182" t="s">
        <v>394</v>
      </c>
      <c r="D182" t="s">
        <v>596</v>
      </c>
      <c r="E182" t="s">
        <v>229</v>
      </c>
      <c r="F182">
        <v>2010</v>
      </c>
      <c r="G182">
        <v>32.036000000000001</v>
      </c>
    </row>
    <row r="183" spans="1:7" hidden="1">
      <c r="A183" t="s">
        <v>152</v>
      </c>
      <c r="B183" t="s">
        <v>598</v>
      </c>
      <c r="C183" t="s">
        <v>394</v>
      </c>
      <c r="D183" t="s">
        <v>596</v>
      </c>
      <c r="E183" t="s">
        <v>229</v>
      </c>
      <c r="F183">
        <v>2011</v>
      </c>
      <c r="G183">
        <v>33.640999999999998</v>
      </c>
    </row>
    <row r="184" spans="1:7" hidden="1">
      <c r="A184" t="s">
        <v>152</v>
      </c>
      <c r="B184" t="s">
        <v>598</v>
      </c>
      <c r="C184" t="s">
        <v>394</v>
      </c>
      <c r="D184" t="s">
        <v>596</v>
      </c>
      <c r="E184" t="s">
        <v>229</v>
      </c>
      <c r="F184">
        <v>2012</v>
      </c>
      <c r="G184">
        <v>35.807000000000002</v>
      </c>
    </row>
    <row r="185" spans="1:7" hidden="1">
      <c r="A185" t="s">
        <v>152</v>
      </c>
      <c r="B185" t="s">
        <v>598</v>
      </c>
      <c r="C185" t="s">
        <v>394</v>
      </c>
      <c r="D185" t="s">
        <v>596</v>
      </c>
      <c r="E185" t="s">
        <v>229</v>
      </c>
      <c r="F185">
        <v>2013</v>
      </c>
      <c r="G185">
        <v>35.735999999999997</v>
      </c>
    </row>
    <row r="186" spans="1:7" hidden="1">
      <c r="A186" t="s">
        <v>152</v>
      </c>
      <c r="B186" t="s">
        <v>598</v>
      </c>
      <c r="C186" t="s">
        <v>394</v>
      </c>
      <c r="D186" t="s">
        <v>596</v>
      </c>
      <c r="E186" t="s">
        <v>229</v>
      </c>
      <c r="F186">
        <v>2014</v>
      </c>
      <c r="G186">
        <v>36.003</v>
      </c>
    </row>
    <row r="187" spans="1:7" hidden="1">
      <c r="A187" t="s">
        <v>152</v>
      </c>
      <c r="B187" t="s">
        <v>598</v>
      </c>
      <c r="C187" t="s">
        <v>394</v>
      </c>
      <c r="D187" t="s">
        <v>596</v>
      </c>
      <c r="E187" t="s">
        <v>229</v>
      </c>
      <c r="F187">
        <v>2015</v>
      </c>
      <c r="G187">
        <v>36.634999999999998</v>
      </c>
    </row>
    <row r="188" spans="1:7" hidden="1">
      <c r="A188" t="s">
        <v>152</v>
      </c>
      <c r="B188" t="s">
        <v>598</v>
      </c>
      <c r="C188" t="s">
        <v>394</v>
      </c>
      <c r="D188" t="s">
        <v>596</v>
      </c>
      <c r="E188" t="s">
        <v>229</v>
      </c>
      <c r="F188">
        <v>2016</v>
      </c>
      <c r="G188">
        <v>38.695999999999998</v>
      </c>
    </row>
    <row r="189" spans="1:7" hidden="1">
      <c r="A189" t="s">
        <v>152</v>
      </c>
      <c r="B189" t="s">
        <v>598</v>
      </c>
      <c r="C189" t="s">
        <v>394</v>
      </c>
      <c r="D189" t="s">
        <v>596</v>
      </c>
      <c r="E189" t="s">
        <v>229</v>
      </c>
      <c r="F189">
        <v>2017</v>
      </c>
      <c r="G189">
        <v>38.911999999999999</v>
      </c>
    </row>
    <row r="190" spans="1:7" hidden="1">
      <c r="A190" t="s">
        <v>152</v>
      </c>
      <c r="B190" t="s">
        <v>598</v>
      </c>
      <c r="C190" t="s">
        <v>394</v>
      </c>
      <c r="D190" t="s">
        <v>596</v>
      </c>
      <c r="E190" t="s">
        <v>229</v>
      </c>
      <c r="F190">
        <v>2018</v>
      </c>
      <c r="G190">
        <v>38.738</v>
      </c>
    </row>
    <row r="191" spans="1:7" hidden="1">
      <c r="A191" t="s">
        <v>155</v>
      </c>
      <c r="B191" t="s">
        <v>598</v>
      </c>
      <c r="C191" t="s">
        <v>394</v>
      </c>
      <c r="D191" t="s">
        <v>596</v>
      </c>
      <c r="E191" t="s">
        <v>229</v>
      </c>
      <c r="F191">
        <v>2000</v>
      </c>
      <c r="G191">
        <v>38.506</v>
      </c>
    </row>
    <row r="192" spans="1:7" hidden="1">
      <c r="A192" t="s">
        <v>155</v>
      </c>
      <c r="B192" t="s">
        <v>598</v>
      </c>
      <c r="C192" t="s">
        <v>394</v>
      </c>
      <c r="D192" t="s">
        <v>596</v>
      </c>
      <c r="E192" t="s">
        <v>229</v>
      </c>
      <c r="F192">
        <v>2001</v>
      </c>
      <c r="G192">
        <v>37.603999999999999</v>
      </c>
    </row>
    <row r="193" spans="1:7" hidden="1">
      <c r="A193" t="s">
        <v>155</v>
      </c>
      <c r="B193" t="s">
        <v>598</v>
      </c>
      <c r="C193" t="s">
        <v>394</v>
      </c>
      <c r="D193" t="s">
        <v>596</v>
      </c>
      <c r="E193" t="s">
        <v>229</v>
      </c>
      <c r="F193">
        <v>2002</v>
      </c>
      <c r="G193">
        <v>37.360999999999997</v>
      </c>
    </row>
    <row r="194" spans="1:7" hidden="1">
      <c r="A194" t="s">
        <v>155</v>
      </c>
      <c r="B194" t="s">
        <v>598</v>
      </c>
      <c r="C194" t="s">
        <v>394</v>
      </c>
      <c r="D194" t="s">
        <v>596</v>
      </c>
      <c r="E194" t="s">
        <v>229</v>
      </c>
      <c r="F194">
        <v>2003</v>
      </c>
      <c r="G194">
        <v>37.247999999999998</v>
      </c>
    </row>
    <row r="195" spans="1:7" hidden="1">
      <c r="A195" t="s">
        <v>155</v>
      </c>
      <c r="B195" t="s">
        <v>598</v>
      </c>
      <c r="C195" t="s">
        <v>394</v>
      </c>
      <c r="D195" t="s">
        <v>596</v>
      </c>
      <c r="E195" t="s">
        <v>229</v>
      </c>
      <c r="F195">
        <v>2004</v>
      </c>
      <c r="G195">
        <v>37.015999999999998</v>
      </c>
    </row>
    <row r="196" spans="1:7" hidden="1">
      <c r="A196" t="s">
        <v>155</v>
      </c>
      <c r="B196" t="s">
        <v>598</v>
      </c>
      <c r="C196" t="s">
        <v>394</v>
      </c>
      <c r="D196" t="s">
        <v>596</v>
      </c>
      <c r="E196" t="s">
        <v>229</v>
      </c>
      <c r="F196">
        <v>2005</v>
      </c>
      <c r="G196">
        <v>36.534999999999997</v>
      </c>
    </row>
    <row r="197" spans="1:7" hidden="1">
      <c r="A197" t="s">
        <v>155</v>
      </c>
      <c r="B197" t="s">
        <v>598</v>
      </c>
      <c r="C197" t="s">
        <v>394</v>
      </c>
      <c r="D197" t="s">
        <v>596</v>
      </c>
      <c r="E197" t="s">
        <v>229</v>
      </c>
      <c r="F197">
        <v>2006</v>
      </c>
      <c r="G197">
        <v>36.531999999999996</v>
      </c>
    </row>
    <row r="198" spans="1:7" hidden="1">
      <c r="A198" t="s">
        <v>155</v>
      </c>
      <c r="B198" t="s">
        <v>598</v>
      </c>
      <c r="C198" t="s">
        <v>394</v>
      </c>
      <c r="D198" t="s">
        <v>596</v>
      </c>
      <c r="E198" t="s">
        <v>229</v>
      </c>
      <c r="F198">
        <v>2007</v>
      </c>
      <c r="G198">
        <v>39.386000000000003</v>
      </c>
    </row>
    <row r="199" spans="1:7" hidden="1">
      <c r="A199" t="s">
        <v>155</v>
      </c>
      <c r="B199" t="s">
        <v>598</v>
      </c>
      <c r="C199" t="s">
        <v>394</v>
      </c>
      <c r="D199" t="s">
        <v>596</v>
      </c>
      <c r="E199" t="s">
        <v>229</v>
      </c>
      <c r="F199">
        <v>2008</v>
      </c>
      <c r="G199">
        <v>39.451000000000001</v>
      </c>
    </row>
    <row r="200" spans="1:7" hidden="1">
      <c r="A200" t="s">
        <v>155</v>
      </c>
      <c r="B200" t="s">
        <v>598</v>
      </c>
      <c r="C200" t="s">
        <v>394</v>
      </c>
      <c r="D200" t="s">
        <v>596</v>
      </c>
      <c r="E200" t="s">
        <v>229</v>
      </c>
      <c r="F200">
        <v>2009</v>
      </c>
      <c r="G200">
        <v>38.945999999999998</v>
      </c>
    </row>
    <row r="201" spans="1:7" hidden="1">
      <c r="A201" t="s">
        <v>155</v>
      </c>
      <c r="B201" t="s">
        <v>598</v>
      </c>
      <c r="C201" t="s">
        <v>394</v>
      </c>
      <c r="D201" t="s">
        <v>596</v>
      </c>
      <c r="E201" t="s">
        <v>229</v>
      </c>
      <c r="F201">
        <v>2010</v>
      </c>
      <c r="G201">
        <v>37.265999999999998</v>
      </c>
    </row>
    <row r="202" spans="1:7" hidden="1">
      <c r="A202" t="s">
        <v>155</v>
      </c>
      <c r="B202" t="s">
        <v>598</v>
      </c>
      <c r="C202" t="s">
        <v>394</v>
      </c>
      <c r="D202" t="s">
        <v>596</v>
      </c>
      <c r="E202" t="s">
        <v>229</v>
      </c>
      <c r="F202">
        <v>2011</v>
      </c>
      <c r="G202">
        <v>36.25</v>
      </c>
    </row>
    <row r="203" spans="1:7" hidden="1">
      <c r="A203" t="s">
        <v>155</v>
      </c>
      <c r="B203" t="s">
        <v>598</v>
      </c>
      <c r="C203" t="s">
        <v>394</v>
      </c>
      <c r="D203" t="s">
        <v>596</v>
      </c>
      <c r="E203" t="s">
        <v>229</v>
      </c>
      <c r="F203">
        <v>2012</v>
      </c>
      <c r="G203">
        <v>38.351999999999997</v>
      </c>
    </row>
    <row r="204" spans="1:7" hidden="1">
      <c r="A204" t="s">
        <v>155</v>
      </c>
      <c r="B204" t="s">
        <v>598</v>
      </c>
      <c r="C204" t="s">
        <v>394</v>
      </c>
      <c r="D204" t="s">
        <v>596</v>
      </c>
      <c r="E204" t="s">
        <v>229</v>
      </c>
      <c r="F204">
        <v>2013</v>
      </c>
      <c r="G204">
        <v>37.954999999999998</v>
      </c>
    </row>
    <row r="205" spans="1:7" hidden="1">
      <c r="A205" t="s">
        <v>155</v>
      </c>
      <c r="B205" t="s">
        <v>598</v>
      </c>
      <c r="C205" t="s">
        <v>394</v>
      </c>
      <c r="D205" t="s">
        <v>596</v>
      </c>
      <c r="E205" t="s">
        <v>229</v>
      </c>
      <c r="F205">
        <v>2014</v>
      </c>
      <c r="G205">
        <v>38.006</v>
      </c>
    </row>
    <row r="206" spans="1:7" hidden="1">
      <c r="A206" t="s">
        <v>155</v>
      </c>
      <c r="B206" t="s">
        <v>598</v>
      </c>
      <c r="C206" t="s">
        <v>394</v>
      </c>
      <c r="D206" t="s">
        <v>596</v>
      </c>
      <c r="E206" t="s">
        <v>229</v>
      </c>
      <c r="F206">
        <v>2015</v>
      </c>
      <c r="G206">
        <v>38.655000000000001</v>
      </c>
    </row>
    <row r="207" spans="1:7" hidden="1">
      <c r="A207" t="s">
        <v>155</v>
      </c>
      <c r="B207" t="s">
        <v>598</v>
      </c>
      <c r="C207" t="s">
        <v>394</v>
      </c>
      <c r="D207" t="s">
        <v>596</v>
      </c>
      <c r="E207" t="s">
        <v>229</v>
      </c>
      <c r="F207">
        <v>2016</v>
      </c>
      <c r="G207">
        <v>39.149000000000001</v>
      </c>
    </row>
    <row r="208" spans="1:7" hidden="1">
      <c r="A208" t="s">
        <v>155</v>
      </c>
      <c r="B208" t="s">
        <v>598</v>
      </c>
      <c r="C208" t="s">
        <v>394</v>
      </c>
      <c r="D208" t="s">
        <v>596</v>
      </c>
      <c r="E208" t="s">
        <v>229</v>
      </c>
      <c r="F208">
        <v>2017</v>
      </c>
      <c r="G208">
        <v>38.176000000000002</v>
      </c>
    </row>
    <row r="209" spans="1:7" hidden="1">
      <c r="A209" t="s">
        <v>155</v>
      </c>
      <c r="B209" t="s">
        <v>598</v>
      </c>
      <c r="C209" t="s">
        <v>394</v>
      </c>
      <c r="D209" t="s">
        <v>596</v>
      </c>
      <c r="E209" t="s">
        <v>229</v>
      </c>
      <c r="F209">
        <v>2018</v>
      </c>
      <c r="G209">
        <v>36.552999999999997</v>
      </c>
    </row>
    <row r="210" spans="1:7" hidden="1">
      <c r="A210" t="s">
        <v>159</v>
      </c>
      <c r="B210" t="s">
        <v>598</v>
      </c>
      <c r="C210" t="s">
        <v>394</v>
      </c>
      <c r="D210" t="s">
        <v>596</v>
      </c>
      <c r="E210" t="s">
        <v>229</v>
      </c>
      <c r="F210">
        <v>2000</v>
      </c>
      <c r="G210">
        <v>35.963000000000001</v>
      </c>
    </row>
    <row r="211" spans="1:7" hidden="1">
      <c r="A211" t="s">
        <v>159</v>
      </c>
      <c r="B211" t="s">
        <v>598</v>
      </c>
      <c r="C211" t="s">
        <v>394</v>
      </c>
      <c r="D211" t="s">
        <v>596</v>
      </c>
      <c r="E211" t="s">
        <v>229</v>
      </c>
      <c r="F211">
        <v>2001</v>
      </c>
      <c r="G211">
        <v>34.183999999999997</v>
      </c>
    </row>
    <row r="212" spans="1:7" hidden="1">
      <c r="A212" t="s">
        <v>159</v>
      </c>
      <c r="B212" t="s">
        <v>598</v>
      </c>
      <c r="C212" t="s">
        <v>394</v>
      </c>
      <c r="D212" t="s">
        <v>596</v>
      </c>
      <c r="E212" t="s">
        <v>229</v>
      </c>
      <c r="F212">
        <v>2002</v>
      </c>
      <c r="G212">
        <v>33.853999999999999</v>
      </c>
    </row>
    <row r="213" spans="1:7" hidden="1">
      <c r="A213" t="s">
        <v>159</v>
      </c>
      <c r="B213" t="s">
        <v>598</v>
      </c>
      <c r="C213" t="s">
        <v>394</v>
      </c>
      <c r="D213" t="s">
        <v>596</v>
      </c>
      <c r="E213" t="s">
        <v>229</v>
      </c>
      <c r="F213">
        <v>2003</v>
      </c>
      <c r="G213">
        <v>35.311999999999998</v>
      </c>
    </row>
    <row r="214" spans="1:7" hidden="1">
      <c r="A214" t="s">
        <v>159</v>
      </c>
      <c r="B214" t="s">
        <v>598</v>
      </c>
      <c r="C214" t="s">
        <v>394</v>
      </c>
      <c r="D214" t="s">
        <v>596</v>
      </c>
      <c r="E214" t="s">
        <v>229</v>
      </c>
      <c r="F214">
        <v>2004</v>
      </c>
      <c r="G214">
        <v>36.301000000000002</v>
      </c>
    </row>
    <row r="215" spans="1:7" hidden="1">
      <c r="A215" t="s">
        <v>159</v>
      </c>
      <c r="B215" t="s">
        <v>598</v>
      </c>
      <c r="C215" t="s">
        <v>394</v>
      </c>
      <c r="D215" t="s">
        <v>596</v>
      </c>
      <c r="E215" t="s">
        <v>229</v>
      </c>
      <c r="F215">
        <v>2005</v>
      </c>
      <c r="G215">
        <v>39.411999999999999</v>
      </c>
    </row>
    <row r="216" spans="1:7" hidden="1">
      <c r="A216" t="s">
        <v>159</v>
      </c>
      <c r="B216" t="s">
        <v>598</v>
      </c>
      <c r="C216" t="s">
        <v>394</v>
      </c>
      <c r="D216" t="s">
        <v>596</v>
      </c>
      <c r="E216" t="s">
        <v>229</v>
      </c>
      <c r="F216">
        <v>2006</v>
      </c>
      <c r="G216">
        <v>40.125</v>
      </c>
    </row>
    <row r="217" spans="1:7" hidden="1">
      <c r="A217" t="s">
        <v>159</v>
      </c>
      <c r="B217" t="s">
        <v>598</v>
      </c>
      <c r="C217" t="s">
        <v>394</v>
      </c>
      <c r="D217" t="s">
        <v>596</v>
      </c>
      <c r="E217" t="s">
        <v>229</v>
      </c>
      <c r="F217">
        <v>2007</v>
      </c>
      <c r="G217">
        <v>38.585000000000001</v>
      </c>
    </row>
    <row r="218" spans="1:7" hidden="1">
      <c r="A218" t="s">
        <v>159</v>
      </c>
      <c r="B218" t="s">
        <v>598</v>
      </c>
      <c r="C218" t="s">
        <v>394</v>
      </c>
      <c r="D218" t="s">
        <v>596</v>
      </c>
      <c r="E218" t="s">
        <v>229</v>
      </c>
      <c r="F218">
        <v>2008</v>
      </c>
      <c r="G218">
        <v>34.518999999999998</v>
      </c>
    </row>
    <row r="219" spans="1:7" hidden="1">
      <c r="A219" t="s">
        <v>159</v>
      </c>
      <c r="B219" t="s">
        <v>598</v>
      </c>
      <c r="C219" t="s">
        <v>394</v>
      </c>
      <c r="D219" t="s">
        <v>596</v>
      </c>
      <c r="E219" t="s">
        <v>229</v>
      </c>
      <c r="F219">
        <v>2009</v>
      </c>
      <c r="G219">
        <v>31.178999999999998</v>
      </c>
    </row>
    <row r="220" spans="1:7" hidden="1">
      <c r="A220" t="s">
        <v>159</v>
      </c>
      <c r="B220" t="s">
        <v>598</v>
      </c>
      <c r="C220" t="s">
        <v>394</v>
      </c>
      <c r="D220" t="s">
        <v>596</v>
      </c>
      <c r="E220" t="s">
        <v>229</v>
      </c>
      <c r="F220">
        <v>2010</v>
      </c>
      <c r="G220">
        <v>32.298999999999999</v>
      </c>
    </row>
    <row r="221" spans="1:7" hidden="1">
      <c r="A221" t="s">
        <v>159</v>
      </c>
      <c r="B221" t="s">
        <v>598</v>
      </c>
      <c r="C221" t="s">
        <v>394</v>
      </c>
      <c r="D221" t="s">
        <v>596</v>
      </c>
      <c r="E221" t="s">
        <v>229</v>
      </c>
      <c r="F221">
        <v>2011</v>
      </c>
      <c r="G221">
        <v>33.335000000000001</v>
      </c>
    </row>
    <row r="222" spans="1:7" hidden="1">
      <c r="A222" t="s">
        <v>159</v>
      </c>
      <c r="B222" t="s">
        <v>598</v>
      </c>
      <c r="C222" t="s">
        <v>394</v>
      </c>
      <c r="D222" t="s">
        <v>596</v>
      </c>
      <c r="E222" t="s">
        <v>229</v>
      </c>
      <c r="F222">
        <v>2012</v>
      </c>
      <c r="G222">
        <v>34.014000000000003</v>
      </c>
    </row>
    <row r="223" spans="1:7" hidden="1">
      <c r="A223" t="s">
        <v>159</v>
      </c>
      <c r="B223" t="s">
        <v>598</v>
      </c>
      <c r="C223" t="s">
        <v>394</v>
      </c>
      <c r="D223" t="s">
        <v>596</v>
      </c>
      <c r="E223" t="s">
        <v>229</v>
      </c>
      <c r="F223">
        <v>2013</v>
      </c>
      <c r="G223">
        <v>34.515000000000001</v>
      </c>
    </row>
    <row r="224" spans="1:7" hidden="1">
      <c r="A224" t="s">
        <v>159</v>
      </c>
      <c r="B224" t="s">
        <v>598</v>
      </c>
      <c r="C224" t="s">
        <v>394</v>
      </c>
      <c r="D224" t="s">
        <v>596</v>
      </c>
      <c r="E224" t="s">
        <v>229</v>
      </c>
      <c r="F224">
        <v>2014</v>
      </c>
      <c r="G224">
        <v>37.340000000000003</v>
      </c>
    </row>
    <row r="225" spans="1:7" hidden="1">
      <c r="A225" t="s">
        <v>159</v>
      </c>
      <c r="B225" t="s">
        <v>598</v>
      </c>
      <c r="C225" t="s">
        <v>394</v>
      </c>
      <c r="D225" t="s">
        <v>596</v>
      </c>
      <c r="E225" t="s">
        <v>229</v>
      </c>
      <c r="F225">
        <v>2015</v>
      </c>
      <c r="G225">
        <v>35.398000000000003</v>
      </c>
    </row>
    <row r="226" spans="1:7" hidden="1">
      <c r="A226" t="s">
        <v>159</v>
      </c>
      <c r="B226" t="s">
        <v>598</v>
      </c>
      <c r="C226" t="s">
        <v>394</v>
      </c>
      <c r="D226" t="s">
        <v>596</v>
      </c>
      <c r="E226" t="s">
        <v>229</v>
      </c>
      <c r="F226">
        <v>2016</v>
      </c>
      <c r="G226">
        <v>50.808999999999997</v>
      </c>
    </row>
    <row r="227" spans="1:7" hidden="1">
      <c r="A227" t="s">
        <v>159</v>
      </c>
      <c r="B227" t="s">
        <v>598</v>
      </c>
      <c r="C227" t="s">
        <v>394</v>
      </c>
      <c r="D227" t="s">
        <v>596</v>
      </c>
      <c r="E227" t="s">
        <v>229</v>
      </c>
      <c r="F227">
        <v>2017</v>
      </c>
      <c r="G227">
        <v>37.502000000000002</v>
      </c>
    </row>
    <row r="228" spans="1:7" hidden="1">
      <c r="A228" t="s">
        <v>159</v>
      </c>
      <c r="B228" t="s">
        <v>598</v>
      </c>
      <c r="C228" t="s">
        <v>394</v>
      </c>
      <c r="D228" t="s">
        <v>596</v>
      </c>
      <c r="E228" t="s">
        <v>229</v>
      </c>
      <c r="F228">
        <v>2018</v>
      </c>
      <c r="G228">
        <v>36.691000000000003</v>
      </c>
    </row>
    <row r="229" spans="1:7" hidden="1">
      <c r="A229" t="s">
        <v>157</v>
      </c>
      <c r="B229" t="s">
        <v>598</v>
      </c>
      <c r="C229" t="s">
        <v>394</v>
      </c>
      <c r="D229" t="s">
        <v>596</v>
      </c>
      <c r="E229" t="s">
        <v>229</v>
      </c>
      <c r="F229">
        <v>2000</v>
      </c>
      <c r="G229">
        <v>30.765000000000001</v>
      </c>
    </row>
    <row r="230" spans="1:7" hidden="1">
      <c r="A230" t="s">
        <v>157</v>
      </c>
      <c r="B230" t="s">
        <v>598</v>
      </c>
      <c r="C230" t="s">
        <v>394</v>
      </c>
      <c r="D230" t="s">
        <v>596</v>
      </c>
      <c r="E230" t="s">
        <v>229</v>
      </c>
      <c r="F230">
        <v>2001</v>
      </c>
      <c r="G230">
        <v>28.611000000000001</v>
      </c>
    </row>
    <row r="231" spans="1:7" hidden="1">
      <c r="A231" t="s">
        <v>157</v>
      </c>
      <c r="B231" t="s">
        <v>598</v>
      </c>
      <c r="C231" t="s">
        <v>394</v>
      </c>
      <c r="D231" t="s">
        <v>596</v>
      </c>
      <c r="E231" t="s">
        <v>229</v>
      </c>
      <c r="F231">
        <v>2002</v>
      </c>
      <c r="G231">
        <v>27.286999999999999</v>
      </c>
    </row>
    <row r="232" spans="1:7" hidden="1">
      <c r="A232" t="s">
        <v>157</v>
      </c>
      <c r="B232" t="s">
        <v>598</v>
      </c>
      <c r="C232" t="s">
        <v>394</v>
      </c>
      <c r="D232" t="s">
        <v>596</v>
      </c>
      <c r="E232" t="s">
        <v>229</v>
      </c>
      <c r="F232">
        <v>2003</v>
      </c>
      <c r="G232">
        <v>27.869</v>
      </c>
    </row>
    <row r="233" spans="1:7" hidden="1">
      <c r="A233" t="s">
        <v>157</v>
      </c>
      <c r="B233" t="s">
        <v>598</v>
      </c>
      <c r="C233" t="s">
        <v>394</v>
      </c>
      <c r="D233" t="s">
        <v>596</v>
      </c>
      <c r="E233" t="s">
        <v>229</v>
      </c>
      <c r="F233">
        <v>2004</v>
      </c>
      <c r="G233">
        <v>28.946999999999999</v>
      </c>
    </row>
    <row r="234" spans="1:7" hidden="1">
      <c r="A234" t="s">
        <v>157</v>
      </c>
      <c r="B234" t="s">
        <v>598</v>
      </c>
      <c r="C234" t="s">
        <v>394</v>
      </c>
      <c r="D234" t="s">
        <v>596</v>
      </c>
      <c r="E234" t="s">
        <v>229</v>
      </c>
      <c r="F234">
        <v>2005</v>
      </c>
      <c r="G234">
        <v>29.402999999999999</v>
      </c>
    </row>
    <row r="235" spans="1:7" hidden="1">
      <c r="A235" t="s">
        <v>157</v>
      </c>
      <c r="B235" t="s">
        <v>598</v>
      </c>
      <c r="C235" t="s">
        <v>394</v>
      </c>
      <c r="D235" t="s">
        <v>596</v>
      </c>
      <c r="E235" t="s">
        <v>229</v>
      </c>
      <c r="F235">
        <v>2006</v>
      </c>
      <c r="G235">
        <v>30.835000000000001</v>
      </c>
    </row>
    <row r="236" spans="1:7" hidden="1">
      <c r="A236" t="s">
        <v>157</v>
      </c>
      <c r="B236" t="s">
        <v>598</v>
      </c>
      <c r="C236" t="s">
        <v>394</v>
      </c>
      <c r="D236" t="s">
        <v>596</v>
      </c>
      <c r="E236" t="s">
        <v>229</v>
      </c>
      <c r="F236">
        <v>2007</v>
      </c>
      <c r="G236">
        <v>30.39</v>
      </c>
    </row>
    <row r="237" spans="1:7" hidden="1">
      <c r="A237" t="s">
        <v>157</v>
      </c>
      <c r="B237" t="s">
        <v>598</v>
      </c>
      <c r="C237" t="s">
        <v>394</v>
      </c>
      <c r="D237" t="s">
        <v>596</v>
      </c>
      <c r="E237" t="s">
        <v>229</v>
      </c>
      <c r="F237">
        <v>2008</v>
      </c>
      <c r="G237">
        <v>28.462</v>
      </c>
    </row>
    <row r="238" spans="1:7" hidden="1">
      <c r="A238" t="s">
        <v>157</v>
      </c>
      <c r="B238" t="s">
        <v>598</v>
      </c>
      <c r="C238" t="s">
        <v>394</v>
      </c>
      <c r="D238" t="s">
        <v>596</v>
      </c>
      <c r="E238" t="s">
        <v>229</v>
      </c>
      <c r="F238">
        <v>2009</v>
      </c>
      <c r="G238">
        <v>27.335999999999999</v>
      </c>
    </row>
    <row r="239" spans="1:7" hidden="1">
      <c r="A239" t="s">
        <v>157</v>
      </c>
      <c r="B239" t="s">
        <v>598</v>
      </c>
      <c r="C239" t="s">
        <v>394</v>
      </c>
      <c r="D239" t="s">
        <v>596</v>
      </c>
      <c r="E239" t="s">
        <v>229</v>
      </c>
      <c r="F239">
        <v>2010</v>
      </c>
      <c r="G239">
        <v>27.013999999999999</v>
      </c>
    </row>
    <row r="240" spans="1:7" hidden="1">
      <c r="A240" t="s">
        <v>157</v>
      </c>
      <c r="B240" t="s">
        <v>598</v>
      </c>
      <c r="C240" t="s">
        <v>394</v>
      </c>
      <c r="D240" t="s">
        <v>596</v>
      </c>
      <c r="E240" t="s">
        <v>229</v>
      </c>
      <c r="F240">
        <v>2011</v>
      </c>
      <c r="G240">
        <v>27.449000000000002</v>
      </c>
    </row>
    <row r="241" spans="1:7" hidden="1">
      <c r="A241" t="s">
        <v>157</v>
      </c>
      <c r="B241" t="s">
        <v>598</v>
      </c>
      <c r="C241" t="s">
        <v>394</v>
      </c>
      <c r="D241" t="s">
        <v>596</v>
      </c>
      <c r="E241" t="s">
        <v>229</v>
      </c>
      <c r="F241">
        <v>2012</v>
      </c>
      <c r="G241">
        <v>27.574000000000002</v>
      </c>
    </row>
    <row r="242" spans="1:7" hidden="1">
      <c r="A242" t="s">
        <v>157</v>
      </c>
      <c r="B242" t="s">
        <v>598</v>
      </c>
      <c r="C242" t="s">
        <v>394</v>
      </c>
      <c r="D242" t="s">
        <v>596</v>
      </c>
      <c r="E242" t="s">
        <v>229</v>
      </c>
      <c r="F242">
        <v>2013</v>
      </c>
      <c r="G242">
        <v>28.268999999999998</v>
      </c>
    </row>
    <row r="243" spans="1:7" hidden="1">
      <c r="A243" t="s">
        <v>157</v>
      </c>
      <c r="B243" t="s">
        <v>598</v>
      </c>
      <c r="C243" t="s">
        <v>394</v>
      </c>
      <c r="D243" t="s">
        <v>596</v>
      </c>
      <c r="E243" t="s">
        <v>229</v>
      </c>
      <c r="F243">
        <v>2014</v>
      </c>
      <c r="G243">
        <v>28.49</v>
      </c>
    </row>
    <row r="244" spans="1:7" hidden="1">
      <c r="A244" t="s">
        <v>157</v>
      </c>
      <c r="B244" t="s">
        <v>598</v>
      </c>
      <c r="C244" t="s">
        <v>394</v>
      </c>
      <c r="D244" t="s">
        <v>596</v>
      </c>
      <c r="E244" t="s">
        <v>229</v>
      </c>
      <c r="F244">
        <v>2015</v>
      </c>
      <c r="G244">
        <v>23.077999999999999</v>
      </c>
    </row>
    <row r="245" spans="1:7" hidden="1">
      <c r="A245" t="s">
        <v>157</v>
      </c>
      <c r="B245" t="s">
        <v>598</v>
      </c>
      <c r="C245" t="s">
        <v>394</v>
      </c>
      <c r="D245" t="s">
        <v>596</v>
      </c>
      <c r="E245" t="s">
        <v>229</v>
      </c>
      <c r="F245">
        <v>2016</v>
      </c>
      <c r="G245">
        <v>23.361999999999998</v>
      </c>
    </row>
    <row r="246" spans="1:7" hidden="1">
      <c r="A246" t="s">
        <v>157</v>
      </c>
      <c r="B246" t="s">
        <v>598</v>
      </c>
      <c r="C246" t="s">
        <v>394</v>
      </c>
      <c r="D246" t="s">
        <v>596</v>
      </c>
      <c r="E246" t="s">
        <v>229</v>
      </c>
      <c r="F246">
        <v>2017</v>
      </c>
      <c r="G246">
        <v>22.521000000000001</v>
      </c>
    </row>
    <row r="247" spans="1:7" hidden="1">
      <c r="A247" t="s">
        <v>157</v>
      </c>
      <c r="B247" t="s">
        <v>598</v>
      </c>
      <c r="C247" t="s">
        <v>394</v>
      </c>
      <c r="D247" t="s">
        <v>596</v>
      </c>
      <c r="E247" t="s">
        <v>229</v>
      </c>
      <c r="F247">
        <v>2018</v>
      </c>
      <c r="G247">
        <v>22.317</v>
      </c>
    </row>
    <row r="248" spans="1:7" hidden="1">
      <c r="A248" t="s">
        <v>162</v>
      </c>
      <c r="B248" t="s">
        <v>598</v>
      </c>
      <c r="C248" t="s">
        <v>394</v>
      </c>
      <c r="D248" t="s">
        <v>596</v>
      </c>
      <c r="E248" t="s">
        <v>229</v>
      </c>
      <c r="F248">
        <v>2000</v>
      </c>
      <c r="G248">
        <v>40.595999999999997</v>
      </c>
    </row>
    <row r="249" spans="1:7" hidden="1">
      <c r="A249" t="s">
        <v>162</v>
      </c>
      <c r="B249" t="s">
        <v>598</v>
      </c>
      <c r="C249" t="s">
        <v>394</v>
      </c>
      <c r="D249" t="s">
        <v>596</v>
      </c>
      <c r="E249" t="s">
        <v>229</v>
      </c>
      <c r="F249">
        <v>2001</v>
      </c>
      <c r="G249">
        <v>40.296999999999997</v>
      </c>
    </row>
    <row r="250" spans="1:7" hidden="1">
      <c r="A250" t="s">
        <v>162</v>
      </c>
      <c r="B250" t="s">
        <v>598</v>
      </c>
      <c r="C250" t="s">
        <v>394</v>
      </c>
      <c r="D250" t="s">
        <v>596</v>
      </c>
      <c r="E250" t="s">
        <v>229</v>
      </c>
      <c r="F250">
        <v>2002</v>
      </c>
      <c r="G250">
        <v>39.750999999999998</v>
      </c>
    </row>
    <row r="251" spans="1:7" hidden="1">
      <c r="A251" t="s">
        <v>162</v>
      </c>
      <c r="B251" t="s">
        <v>598</v>
      </c>
      <c r="C251" t="s">
        <v>394</v>
      </c>
      <c r="D251" t="s">
        <v>596</v>
      </c>
      <c r="E251" t="s">
        <v>229</v>
      </c>
      <c r="F251">
        <v>2003</v>
      </c>
      <c r="G251">
        <v>40.067999999999998</v>
      </c>
    </row>
    <row r="252" spans="1:7" hidden="1">
      <c r="A252" t="s">
        <v>162</v>
      </c>
      <c r="B252" t="s">
        <v>598</v>
      </c>
      <c r="C252" t="s">
        <v>394</v>
      </c>
      <c r="D252" t="s">
        <v>596</v>
      </c>
      <c r="E252" t="s">
        <v>229</v>
      </c>
      <c r="F252">
        <v>2004</v>
      </c>
      <c r="G252">
        <v>39.332000000000001</v>
      </c>
    </row>
    <row r="253" spans="1:7" hidden="1">
      <c r="A253" t="s">
        <v>162</v>
      </c>
      <c r="B253" t="s">
        <v>598</v>
      </c>
      <c r="C253" t="s">
        <v>394</v>
      </c>
      <c r="D253" t="s">
        <v>596</v>
      </c>
      <c r="E253" t="s">
        <v>229</v>
      </c>
      <c r="F253">
        <v>2005</v>
      </c>
      <c r="G253">
        <v>39.149000000000001</v>
      </c>
    </row>
    <row r="254" spans="1:7" hidden="1">
      <c r="A254" t="s">
        <v>162</v>
      </c>
      <c r="B254" t="s">
        <v>598</v>
      </c>
      <c r="C254" t="s">
        <v>394</v>
      </c>
      <c r="D254" t="s">
        <v>596</v>
      </c>
      <c r="E254" t="s">
        <v>229</v>
      </c>
      <c r="F254">
        <v>2006</v>
      </c>
      <c r="G254">
        <v>40.573999999999998</v>
      </c>
    </row>
    <row r="255" spans="1:7" hidden="1">
      <c r="A255" t="s">
        <v>162</v>
      </c>
      <c r="B255" t="s">
        <v>598</v>
      </c>
      <c r="C255" t="s">
        <v>394</v>
      </c>
      <c r="D255" t="s">
        <v>596</v>
      </c>
      <c r="E255" t="s">
        <v>229</v>
      </c>
      <c r="F255">
        <v>2007</v>
      </c>
      <c r="G255">
        <v>41.7</v>
      </c>
    </row>
    <row r="256" spans="1:7" hidden="1">
      <c r="A256" t="s">
        <v>162</v>
      </c>
      <c r="B256" t="s">
        <v>598</v>
      </c>
      <c r="C256" t="s">
        <v>394</v>
      </c>
      <c r="D256" t="s">
        <v>596</v>
      </c>
      <c r="E256" t="s">
        <v>229</v>
      </c>
      <c r="F256">
        <v>2008</v>
      </c>
      <c r="G256">
        <v>41.737000000000002</v>
      </c>
    </row>
    <row r="257" spans="1:7" hidden="1">
      <c r="A257" t="s">
        <v>162</v>
      </c>
      <c r="B257" t="s">
        <v>598</v>
      </c>
      <c r="C257" t="s">
        <v>394</v>
      </c>
      <c r="D257" t="s">
        <v>596</v>
      </c>
      <c r="E257" t="s">
        <v>229</v>
      </c>
      <c r="F257">
        <v>2009</v>
      </c>
      <c r="G257">
        <v>42.087000000000003</v>
      </c>
    </row>
    <row r="258" spans="1:7" hidden="1">
      <c r="A258" t="s">
        <v>162</v>
      </c>
      <c r="B258" t="s">
        <v>598</v>
      </c>
      <c r="C258" t="s">
        <v>394</v>
      </c>
      <c r="D258" t="s">
        <v>596</v>
      </c>
      <c r="E258" t="s">
        <v>229</v>
      </c>
      <c r="F258">
        <v>2010</v>
      </c>
      <c r="G258">
        <v>41.875999999999998</v>
      </c>
    </row>
    <row r="259" spans="1:7" hidden="1">
      <c r="A259" t="s">
        <v>162</v>
      </c>
      <c r="B259" t="s">
        <v>598</v>
      </c>
      <c r="C259" t="s">
        <v>394</v>
      </c>
      <c r="D259" t="s">
        <v>596</v>
      </c>
      <c r="E259" t="s">
        <v>229</v>
      </c>
      <c r="F259">
        <v>2011</v>
      </c>
      <c r="G259">
        <v>41.924999999999997</v>
      </c>
    </row>
    <row r="260" spans="1:7" hidden="1">
      <c r="A260" t="s">
        <v>162</v>
      </c>
      <c r="B260" t="s">
        <v>598</v>
      </c>
      <c r="C260" t="s">
        <v>394</v>
      </c>
      <c r="D260" t="s">
        <v>596</v>
      </c>
      <c r="E260" t="s">
        <v>229</v>
      </c>
      <c r="F260">
        <v>2012</v>
      </c>
      <c r="G260">
        <v>43.917000000000002</v>
      </c>
    </row>
    <row r="261" spans="1:7" hidden="1">
      <c r="A261" t="s">
        <v>162</v>
      </c>
      <c r="B261" t="s">
        <v>598</v>
      </c>
      <c r="C261" t="s">
        <v>394</v>
      </c>
      <c r="D261" t="s">
        <v>596</v>
      </c>
      <c r="E261" t="s">
        <v>229</v>
      </c>
      <c r="F261">
        <v>2013</v>
      </c>
      <c r="G261">
        <v>44.05</v>
      </c>
    </row>
    <row r="262" spans="1:7" hidden="1">
      <c r="A262" t="s">
        <v>162</v>
      </c>
      <c r="B262" t="s">
        <v>598</v>
      </c>
      <c r="C262" t="s">
        <v>394</v>
      </c>
      <c r="D262" t="s">
        <v>596</v>
      </c>
      <c r="E262" t="s">
        <v>229</v>
      </c>
      <c r="F262">
        <v>2014</v>
      </c>
      <c r="G262">
        <v>43.473999999999997</v>
      </c>
    </row>
    <row r="263" spans="1:7" hidden="1">
      <c r="A263" t="s">
        <v>162</v>
      </c>
      <c r="B263" t="s">
        <v>598</v>
      </c>
      <c r="C263" t="s">
        <v>394</v>
      </c>
      <c r="D263" t="s">
        <v>596</v>
      </c>
      <c r="E263" t="s">
        <v>229</v>
      </c>
      <c r="F263">
        <v>2015</v>
      </c>
      <c r="G263">
        <v>42.901000000000003</v>
      </c>
    </row>
    <row r="264" spans="1:7" hidden="1">
      <c r="A264" t="s">
        <v>162</v>
      </c>
      <c r="B264" t="s">
        <v>598</v>
      </c>
      <c r="C264" t="s">
        <v>394</v>
      </c>
      <c r="D264" t="s">
        <v>596</v>
      </c>
      <c r="E264" t="s">
        <v>229</v>
      </c>
      <c r="F264">
        <v>2016</v>
      </c>
      <c r="G264">
        <v>42.307000000000002</v>
      </c>
    </row>
    <row r="265" spans="1:7" hidden="1">
      <c r="A265" t="s">
        <v>162</v>
      </c>
      <c r="B265" t="s">
        <v>598</v>
      </c>
      <c r="C265" t="s">
        <v>394</v>
      </c>
      <c r="D265" t="s">
        <v>596</v>
      </c>
      <c r="E265" t="s">
        <v>229</v>
      </c>
      <c r="F265">
        <v>2017</v>
      </c>
      <c r="G265">
        <v>42.133000000000003</v>
      </c>
    </row>
    <row r="266" spans="1:7" hidden="1">
      <c r="A266" t="s">
        <v>162</v>
      </c>
      <c r="B266" t="s">
        <v>598</v>
      </c>
      <c r="C266" t="s">
        <v>394</v>
      </c>
      <c r="D266" t="s">
        <v>596</v>
      </c>
      <c r="E266" t="s">
        <v>229</v>
      </c>
      <c r="F266">
        <v>2018</v>
      </c>
      <c r="G266">
        <v>42.051000000000002</v>
      </c>
    </row>
    <row r="267" spans="1:7" hidden="1">
      <c r="A267" t="s">
        <v>163</v>
      </c>
      <c r="B267" t="s">
        <v>598</v>
      </c>
      <c r="C267" t="s">
        <v>394</v>
      </c>
      <c r="D267" t="s">
        <v>596</v>
      </c>
      <c r="E267" t="s">
        <v>229</v>
      </c>
      <c r="F267">
        <v>2000</v>
      </c>
      <c r="G267">
        <v>25.78</v>
      </c>
    </row>
    <row r="268" spans="1:7" hidden="1">
      <c r="A268" t="s">
        <v>163</v>
      </c>
      <c r="B268" t="s">
        <v>598</v>
      </c>
      <c r="C268" t="s">
        <v>394</v>
      </c>
      <c r="D268" t="s">
        <v>596</v>
      </c>
      <c r="E268" t="s">
        <v>229</v>
      </c>
      <c r="F268">
        <v>2001</v>
      </c>
      <c r="G268">
        <v>25.937999999999999</v>
      </c>
    </row>
    <row r="269" spans="1:7" hidden="1">
      <c r="A269" t="s">
        <v>163</v>
      </c>
      <c r="B269" t="s">
        <v>598</v>
      </c>
      <c r="C269" t="s">
        <v>394</v>
      </c>
      <c r="D269" t="s">
        <v>596</v>
      </c>
      <c r="E269" t="s">
        <v>229</v>
      </c>
      <c r="F269">
        <v>2002</v>
      </c>
      <c r="G269">
        <v>24.914000000000001</v>
      </c>
    </row>
    <row r="270" spans="1:7" hidden="1">
      <c r="A270" t="s">
        <v>163</v>
      </c>
      <c r="B270" t="s">
        <v>598</v>
      </c>
      <c r="C270" t="s">
        <v>394</v>
      </c>
      <c r="D270" t="s">
        <v>596</v>
      </c>
      <c r="E270" t="s">
        <v>229</v>
      </c>
      <c r="F270">
        <v>2003</v>
      </c>
      <c r="G270">
        <v>24.532</v>
      </c>
    </row>
    <row r="271" spans="1:7" hidden="1">
      <c r="A271" t="s">
        <v>163</v>
      </c>
      <c r="B271" t="s">
        <v>598</v>
      </c>
      <c r="C271" t="s">
        <v>394</v>
      </c>
      <c r="D271" t="s">
        <v>596</v>
      </c>
      <c r="E271" t="s">
        <v>229</v>
      </c>
      <c r="F271">
        <v>2004</v>
      </c>
      <c r="G271">
        <v>25.152999999999999</v>
      </c>
    </row>
    <row r="272" spans="1:7" hidden="1">
      <c r="A272" t="s">
        <v>163</v>
      </c>
      <c r="B272" t="s">
        <v>598</v>
      </c>
      <c r="C272" t="s">
        <v>394</v>
      </c>
      <c r="D272" t="s">
        <v>596</v>
      </c>
      <c r="E272" t="s">
        <v>229</v>
      </c>
      <c r="F272">
        <v>2005</v>
      </c>
      <c r="G272">
        <v>26.242999999999999</v>
      </c>
    </row>
    <row r="273" spans="1:7" hidden="1">
      <c r="A273" t="s">
        <v>163</v>
      </c>
      <c r="B273" t="s">
        <v>598</v>
      </c>
      <c r="C273" t="s">
        <v>394</v>
      </c>
      <c r="D273" t="s">
        <v>596</v>
      </c>
      <c r="E273" t="s">
        <v>229</v>
      </c>
      <c r="F273">
        <v>2006</v>
      </c>
      <c r="G273">
        <v>27.030999999999999</v>
      </c>
    </row>
    <row r="274" spans="1:7" hidden="1">
      <c r="A274" t="s">
        <v>163</v>
      </c>
      <c r="B274" t="s">
        <v>598</v>
      </c>
      <c r="C274" t="s">
        <v>394</v>
      </c>
      <c r="D274" t="s">
        <v>596</v>
      </c>
      <c r="E274" t="s">
        <v>229</v>
      </c>
      <c r="F274">
        <v>2007</v>
      </c>
      <c r="G274">
        <v>27.545999999999999</v>
      </c>
    </row>
    <row r="275" spans="1:7" hidden="1">
      <c r="A275" t="s">
        <v>163</v>
      </c>
      <c r="B275" t="s">
        <v>598</v>
      </c>
      <c r="C275" t="s">
        <v>394</v>
      </c>
      <c r="D275" t="s">
        <v>596</v>
      </c>
      <c r="E275" t="s">
        <v>229</v>
      </c>
      <c r="F275">
        <v>2008</v>
      </c>
      <c r="G275">
        <v>27.404</v>
      </c>
    </row>
    <row r="276" spans="1:7" hidden="1">
      <c r="A276" t="s">
        <v>163</v>
      </c>
      <c r="B276" t="s">
        <v>598</v>
      </c>
      <c r="C276" t="s">
        <v>394</v>
      </c>
      <c r="D276" t="s">
        <v>596</v>
      </c>
      <c r="E276" t="s">
        <v>229</v>
      </c>
      <c r="F276">
        <v>2009</v>
      </c>
      <c r="G276">
        <v>25.969000000000001</v>
      </c>
    </row>
    <row r="277" spans="1:7" hidden="1">
      <c r="A277" t="s">
        <v>163</v>
      </c>
      <c r="B277" t="s">
        <v>598</v>
      </c>
      <c r="C277" t="s">
        <v>394</v>
      </c>
      <c r="D277" t="s">
        <v>596</v>
      </c>
      <c r="E277" t="s">
        <v>229</v>
      </c>
      <c r="F277">
        <v>2010</v>
      </c>
      <c r="G277">
        <v>26.527000000000001</v>
      </c>
    </row>
    <row r="278" spans="1:7" hidden="1">
      <c r="A278" t="s">
        <v>163</v>
      </c>
      <c r="B278" t="s">
        <v>598</v>
      </c>
      <c r="C278" t="s">
        <v>394</v>
      </c>
      <c r="D278" t="s">
        <v>596</v>
      </c>
      <c r="E278" t="s">
        <v>229</v>
      </c>
      <c r="F278">
        <v>2011</v>
      </c>
      <c r="G278">
        <v>27.460999999999999</v>
      </c>
    </row>
    <row r="279" spans="1:7" hidden="1">
      <c r="A279" t="s">
        <v>163</v>
      </c>
      <c r="B279" t="s">
        <v>598</v>
      </c>
      <c r="C279" t="s">
        <v>394</v>
      </c>
      <c r="D279" t="s">
        <v>596</v>
      </c>
      <c r="E279" t="s">
        <v>229</v>
      </c>
      <c r="F279">
        <v>2012</v>
      </c>
      <c r="G279">
        <v>28.238</v>
      </c>
    </row>
    <row r="280" spans="1:7" hidden="1">
      <c r="A280" t="s">
        <v>163</v>
      </c>
      <c r="B280" t="s">
        <v>598</v>
      </c>
      <c r="C280" t="s">
        <v>394</v>
      </c>
      <c r="D280" t="s">
        <v>596</v>
      </c>
      <c r="E280" t="s">
        <v>229</v>
      </c>
      <c r="F280">
        <v>2013</v>
      </c>
      <c r="G280">
        <v>28.861999999999998</v>
      </c>
    </row>
    <row r="281" spans="1:7" hidden="1">
      <c r="A281" t="s">
        <v>163</v>
      </c>
      <c r="B281" t="s">
        <v>598</v>
      </c>
      <c r="C281" t="s">
        <v>394</v>
      </c>
      <c r="D281" t="s">
        <v>596</v>
      </c>
      <c r="E281" t="s">
        <v>229</v>
      </c>
      <c r="F281">
        <v>2014</v>
      </c>
      <c r="G281">
        <v>30.273</v>
      </c>
    </row>
    <row r="282" spans="1:7" hidden="1">
      <c r="A282" t="s">
        <v>163</v>
      </c>
      <c r="B282" t="s">
        <v>598</v>
      </c>
      <c r="C282" t="s">
        <v>394</v>
      </c>
      <c r="D282" t="s">
        <v>596</v>
      </c>
      <c r="E282" t="s">
        <v>229</v>
      </c>
      <c r="F282">
        <v>2015</v>
      </c>
      <c r="G282">
        <v>30.683</v>
      </c>
    </row>
    <row r="283" spans="1:7" hidden="1">
      <c r="A283" t="s">
        <v>163</v>
      </c>
      <c r="B283" t="s">
        <v>598</v>
      </c>
      <c r="C283" t="s">
        <v>394</v>
      </c>
      <c r="D283" t="s">
        <v>596</v>
      </c>
      <c r="E283" t="s">
        <v>229</v>
      </c>
      <c r="F283">
        <v>2016</v>
      </c>
      <c r="G283">
        <v>30.73</v>
      </c>
    </row>
    <row r="284" spans="1:7" hidden="1">
      <c r="A284" t="s">
        <v>163</v>
      </c>
      <c r="B284" t="s">
        <v>598</v>
      </c>
      <c r="C284" t="s">
        <v>394</v>
      </c>
      <c r="D284" t="s">
        <v>596</v>
      </c>
      <c r="E284" t="s">
        <v>229</v>
      </c>
      <c r="F284">
        <v>2017</v>
      </c>
      <c r="G284">
        <v>31.37</v>
      </c>
    </row>
    <row r="285" spans="1:7" hidden="1">
      <c r="A285" t="s">
        <v>164</v>
      </c>
      <c r="B285" t="s">
        <v>598</v>
      </c>
      <c r="C285" t="s">
        <v>394</v>
      </c>
      <c r="D285" t="s">
        <v>596</v>
      </c>
      <c r="E285" t="s">
        <v>229</v>
      </c>
      <c r="F285">
        <v>2000</v>
      </c>
      <c r="G285">
        <v>21.457999999999998</v>
      </c>
    </row>
    <row r="286" spans="1:7" hidden="1">
      <c r="A286" t="s">
        <v>164</v>
      </c>
      <c r="B286" t="s">
        <v>598</v>
      </c>
      <c r="C286" t="s">
        <v>394</v>
      </c>
      <c r="D286" t="s">
        <v>596</v>
      </c>
      <c r="E286" t="s">
        <v>229</v>
      </c>
      <c r="F286">
        <v>2001</v>
      </c>
      <c r="G286">
        <v>21.782</v>
      </c>
    </row>
    <row r="287" spans="1:7" hidden="1">
      <c r="A287" t="s">
        <v>164</v>
      </c>
      <c r="B287" t="s">
        <v>598</v>
      </c>
      <c r="C287" t="s">
        <v>394</v>
      </c>
      <c r="D287" t="s">
        <v>596</v>
      </c>
      <c r="E287" t="s">
        <v>229</v>
      </c>
      <c r="F287">
        <v>2002</v>
      </c>
      <c r="G287">
        <v>21.95</v>
      </c>
    </row>
    <row r="288" spans="1:7" hidden="1">
      <c r="A288" t="s">
        <v>164</v>
      </c>
      <c r="B288" t="s">
        <v>598</v>
      </c>
      <c r="C288" t="s">
        <v>394</v>
      </c>
      <c r="D288" t="s">
        <v>596</v>
      </c>
      <c r="E288" t="s">
        <v>229</v>
      </c>
      <c r="F288">
        <v>2003</v>
      </c>
      <c r="G288">
        <v>22.707999999999998</v>
      </c>
    </row>
    <row r="289" spans="1:7" hidden="1">
      <c r="A289" t="s">
        <v>164</v>
      </c>
      <c r="B289" t="s">
        <v>598</v>
      </c>
      <c r="C289" t="s">
        <v>394</v>
      </c>
      <c r="D289" t="s">
        <v>596</v>
      </c>
      <c r="E289" t="s">
        <v>229</v>
      </c>
      <c r="F289">
        <v>2004</v>
      </c>
      <c r="G289">
        <v>21.960999999999999</v>
      </c>
    </row>
    <row r="290" spans="1:7" hidden="1">
      <c r="A290" t="s">
        <v>164</v>
      </c>
      <c r="B290" t="s">
        <v>598</v>
      </c>
      <c r="C290" t="s">
        <v>394</v>
      </c>
      <c r="D290" t="s">
        <v>596</v>
      </c>
      <c r="E290" t="s">
        <v>229</v>
      </c>
      <c r="F290">
        <v>2005</v>
      </c>
      <c r="G290">
        <v>22.542000000000002</v>
      </c>
    </row>
    <row r="291" spans="1:7" hidden="1">
      <c r="A291" t="s">
        <v>164</v>
      </c>
      <c r="B291" t="s">
        <v>598</v>
      </c>
      <c r="C291" t="s">
        <v>394</v>
      </c>
      <c r="D291" t="s">
        <v>596</v>
      </c>
      <c r="E291" t="s">
        <v>229</v>
      </c>
      <c r="F291">
        <v>2006</v>
      </c>
      <c r="G291">
        <v>23.559000000000001</v>
      </c>
    </row>
    <row r="292" spans="1:7" hidden="1">
      <c r="A292" t="s">
        <v>164</v>
      </c>
      <c r="B292" t="s">
        <v>598</v>
      </c>
      <c r="C292" t="s">
        <v>394</v>
      </c>
      <c r="D292" t="s">
        <v>596</v>
      </c>
      <c r="E292" t="s">
        <v>229</v>
      </c>
      <c r="F292">
        <v>2007</v>
      </c>
      <c r="G292">
        <v>24.785</v>
      </c>
    </row>
    <row r="293" spans="1:7" hidden="1">
      <c r="A293" t="s">
        <v>164</v>
      </c>
      <c r="B293" t="s">
        <v>598</v>
      </c>
      <c r="C293" t="s">
        <v>394</v>
      </c>
      <c r="D293" t="s">
        <v>596</v>
      </c>
      <c r="E293" t="s">
        <v>229</v>
      </c>
      <c r="F293">
        <v>2008</v>
      </c>
      <c r="G293">
        <v>24.645</v>
      </c>
    </row>
    <row r="294" spans="1:7" hidden="1">
      <c r="A294" t="s">
        <v>164</v>
      </c>
      <c r="B294" t="s">
        <v>598</v>
      </c>
      <c r="C294" t="s">
        <v>394</v>
      </c>
      <c r="D294" t="s">
        <v>596</v>
      </c>
      <c r="E294" t="s">
        <v>229</v>
      </c>
      <c r="F294">
        <v>2009</v>
      </c>
      <c r="G294">
        <v>23.76</v>
      </c>
    </row>
    <row r="295" spans="1:7" hidden="1">
      <c r="A295" t="s">
        <v>164</v>
      </c>
      <c r="B295" t="s">
        <v>598</v>
      </c>
      <c r="C295" t="s">
        <v>394</v>
      </c>
      <c r="D295" t="s">
        <v>596</v>
      </c>
      <c r="E295" t="s">
        <v>229</v>
      </c>
      <c r="F295">
        <v>2010</v>
      </c>
      <c r="G295">
        <v>23.390999999999998</v>
      </c>
    </row>
    <row r="296" spans="1:7" hidden="1">
      <c r="A296" t="s">
        <v>164</v>
      </c>
      <c r="B296" t="s">
        <v>598</v>
      </c>
      <c r="C296" t="s">
        <v>394</v>
      </c>
      <c r="D296" t="s">
        <v>596</v>
      </c>
      <c r="E296" t="s">
        <v>229</v>
      </c>
      <c r="F296">
        <v>2011</v>
      </c>
      <c r="G296">
        <v>24.155000000000001</v>
      </c>
    </row>
    <row r="297" spans="1:7" hidden="1">
      <c r="A297" t="s">
        <v>164</v>
      </c>
      <c r="B297" t="s">
        <v>598</v>
      </c>
      <c r="C297" t="s">
        <v>394</v>
      </c>
      <c r="D297" t="s">
        <v>596</v>
      </c>
      <c r="E297" t="s">
        <v>229</v>
      </c>
      <c r="F297">
        <v>2012</v>
      </c>
      <c r="G297">
        <v>24.78</v>
      </c>
    </row>
    <row r="298" spans="1:7" hidden="1">
      <c r="A298" t="s">
        <v>164</v>
      </c>
      <c r="B298" t="s">
        <v>598</v>
      </c>
      <c r="C298" t="s">
        <v>394</v>
      </c>
      <c r="D298" t="s">
        <v>596</v>
      </c>
      <c r="E298" t="s">
        <v>229</v>
      </c>
      <c r="F298">
        <v>2013</v>
      </c>
      <c r="G298">
        <v>24.297999999999998</v>
      </c>
    </row>
    <row r="299" spans="1:7" hidden="1">
      <c r="A299" t="s">
        <v>164</v>
      </c>
      <c r="B299" t="s">
        <v>598</v>
      </c>
      <c r="C299" t="s">
        <v>394</v>
      </c>
      <c r="D299" t="s">
        <v>596</v>
      </c>
      <c r="E299" t="s">
        <v>229</v>
      </c>
      <c r="F299">
        <v>2014</v>
      </c>
      <c r="G299">
        <v>24.59</v>
      </c>
    </row>
    <row r="300" spans="1:7" hidden="1">
      <c r="A300" t="s">
        <v>164</v>
      </c>
      <c r="B300" t="s">
        <v>598</v>
      </c>
      <c r="C300" t="s">
        <v>394</v>
      </c>
      <c r="D300" t="s">
        <v>596</v>
      </c>
      <c r="E300" t="s">
        <v>229</v>
      </c>
      <c r="F300">
        <v>2015</v>
      </c>
      <c r="G300">
        <v>25.161999999999999</v>
      </c>
    </row>
    <row r="301" spans="1:7" hidden="1">
      <c r="A301" t="s">
        <v>164</v>
      </c>
      <c r="B301" t="s">
        <v>598</v>
      </c>
      <c r="C301" t="s">
        <v>394</v>
      </c>
      <c r="D301" t="s">
        <v>596</v>
      </c>
      <c r="E301" t="s">
        <v>229</v>
      </c>
      <c r="F301">
        <v>2016</v>
      </c>
      <c r="G301">
        <v>26.236999999999998</v>
      </c>
    </row>
    <row r="302" spans="1:7" hidden="1">
      <c r="A302" t="s">
        <v>164</v>
      </c>
      <c r="B302" t="s">
        <v>598</v>
      </c>
      <c r="C302" t="s">
        <v>394</v>
      </c>
      <c r="D302" t="s">
        <v>596</v>
      </c>
      <c r="E302" t="s">
        <v>229</v>
      </c>
      <c r="F302">
        <v>2017</v>
      </c>
      <c r="G302">
        <v>26.9</v>
      </c>
    </row>
    <row r="303" spans="1:7" hidden="1">
      <c r="A303" t="s">
        <v>164</v>
      </c>
      <c r="B303" t="s">
        <v>598</v>
      </c>
      <c r="C303" t="s">
        <v>394</v>
      </c>
      <c r="D303" t="s">
        <v>596</v>
      </c>
      <c r="E303" t="s">
        <v>229</v>
      </c>
      <c r="F303">
        <v>2018</v>
      </c>
      <c r="G303">
        <v>28.422000000000001</v>
      </c>
    </row>
    <row r="304" spans="1:7" hidden="1">
      <c r="A304" t="s">
        <v>169</v>
      </c>
      <c r="B304" t="s">
        <v>598</v>
      </c>
      <c r="C304" t="s">
        <v>394</v>
      </c>
      <c r="D304" t="s">
        <v>596</v>
      </c>
      <c r="E304" t="s">
        <v>229</v>
      </c>
      <c r="F304">
        <v>2000</v>
      </c>
      <c r="G304">
        <v>36.92</v>
      </c>
    </row>
    <row r="305" spans="1:7" hidden="1">
      <c r="A305" t="s">
        <v>169</v>
      </c>
      <c r="B305" t="s">
        <v>598</v>
      </c>
      <c r="C305" t="s">
        <v>394</v>
      </c>
      <c r="D305" t="s">
        <v>596</v>
      </c>
      <c r="E305" t="s">
        <v>229</v>
      </c>
      <c r="F305">
        <v>2001</v>
      </c>
      <c r="G305">
        <v>37.451000000000001</v>
      </c>
    </row>
    <row r="306" spans="1:7" hidden="1">
      <c r="A306" t="s">
        <v>169</v>
      </c>
      <c r="B306" t="s">
        <v>598</v>
      </c>
      <c r="C306" t="s">
        <v>394</v>
      </c>
      <c r="D306" t="s">
        <v>596</v>
      </c>
      <c r="E306" t="s">
        <v>229</v>
      </c>
      <c r="F306">
        <v>2002</v>
      </c>
      <c r="G306">
        <v>37.35</v>
      </c>
    </row>
    <row r="307" spans="1:7" hidden="1">
      <c r="A307" t="s">
        <v>169</v>
      </c>
      <c r="B307" t="s">
        <v>598</v>
      </c>
      <c r="C307" t="s">
        <v>394</v>
      </c>
      <c r="D307" t="s">
        <v>596</v>
      </c>
      <c r="E307" t="s">
        <v>229</v>
      </c>
      <c r="F307">
        <v>2003</v>
      </c>
      <c r="G307">
        <v>37.476999999999997</v>
      </c>
    </row>
    <row r="308" spans="1:7" hidden="1">
      <c r="A308" t="s">
        <v>169</v>
      </c>
      <c r="B308" t="s">
        <v>598</v>
      </c>
      <c r="C308" t="s">
        <v>394</v>
      </c>
      <c r="D308" t="s">
        <v>596</v>
      </c>
      <c r="E308" t="s">
        <v>229</v>
      </c>
      <c r="F308">
        <v>2004</v>
      </c>
      <c r="G308">
        <v>36.548000000000002</v>
      </c>
    </row>
    <row r="309" spans="1:7" hidden="1">
      <c r="A309" t="s">
        <v>169</v>
      </c>
      <c r="B309" t="s">
        <v>598</v>
      </c>
      <c r="C309" t="s">
        <v>394</v>
      </c>
      <c r="D309" t="s">
        <v>596</v>
      </c>
      <c r="E309" t="s">
        <v>229</v>
      </c>
      <c r="F309">
        <v>2005</v>
      </c>
      <c r="G309">
        <v>37.787999999999997</v>
      </c>
    </row>
    <row r="310" spans="1:7" hidden="1">
      <c r="A310" t="s">
        <v>169</v>
      </c>
      <c r="B310" t="s">
        <v>598</v>
      </c>
      <c r="C310" t="s">
        <v>394</v>
      </c>
      <c r="D310" t="s">
        <v>596</v>
      </c>
      <c r="E310" t="s">
        <v>229</v>
      </c>
      <c r="F310">
        <v>2006</v>
      </c>
      <c r="G310">
        <v>35.722999999999999</v>
      </c>
    </row>
    <row r="311" spans="1:7" hidden="1">
      <c r="A311" t="s">
        <v>169</v>
      </c>
      <c r="B311" t="s">
        <v>598</v>
      </c>
      <c r="C311" t="s">
        <v>394</v>
      </c>
      <c r="D311" t="s">
        <v>596</v>
      </c>
      <c r="E311" t="s">
        <v>229</v>
      </c>
      <c r="F311">
        <v>2007</v>
      </c>
      <c r="G311">
        <v>36.084000000000003</v>
      </c>
    </row>
    <row r="312" spans="1:7" hidden="1">
      <c r="A312" t="s">
        <v>169</v>
      </c>
      <c r="B312" t="s">
        <v>598</v>
      </c>
      <c r="C312" t="s">
        <v>394</v>
      </c>
      <c r="D312" t="s">
        <v>596</v>
      </c>
      <c r="E312" t="s">
        <v>229</v>
      </c>
      <c r="F312">
        <v>2008</v>
      </c>
      <c r="G312">
        <v>36.65</v>
      </c>
    </row>
    <row r="313" spans="1:7" hidden="1">
      <c r="A313" t="s">
        <v>169</v>
      </c>
      <c r="B313" t="s">
        <v>598</v>
      </c>
      <c r="C313" t="s">
        <v>394</v>
      </c>
      <c r="D313" t="s">
        <v>596</v>
      </c>
      <c r="E313" t="s">
        <v>229</v>
      </c>
      <c r="F313">
        <v>2009</v>
      </c>
      <c r="G313">
        <v>38.201000000000001</v>
      </c>
    </row>
    <row r="314" spans="1:7" hidden="1">
      <c r="A314" t="s">
        <v>169</v>
      </c>
      <c r="B314" t="s">
        <v>598</v>
      </c>
      <c r="C314" t="s">
        <v>394</v>
      </c>
      <c r="D314" t="s">
        <v>596</v>
      </c>
      <c r="E314" t="s">
        <v>229</v>
      </c>
      <c r="F314">
        <v>2010</v>
      </c>
      <c r="G314">
        <v>37.396999999999998</v>
      </c>
    </row>
    <row r="315" spans="1:7" hidden="1">
      <c r="A315" t="s">
        <v>169</v>
      </c>
      <c r="B315" t="s">
        <v>598</v>
      </c>
      <c r="C315" t="s">
        <v>394</v>
      </c>
      <c r="D315" t="s">
        <v>596</v>
      </c>
      <c r="E315" t="s">
        <v>229</v>
      </c>
      <c r="F315">
        <v>2011</v>
      </c>
      <c r="G315">
        <v>37.042000000000002</v>
      </c>
    </row>
    <row r="316" spans="1:7" hidden="1">
      <c r="A316" t="s">
        <v>169</v>
      </c>
      <c r="B316" t="s">
        <v>598</v>
      </c>
      <c r="C316" t="s">
        <v>394</v>
      </c>
      <c r="D316" t="s">
        <v>596</v>
      </c>
      <c r="E316" t="s">
        <v>229</v>
      </c>
      <c r="F316">
        <v>2012</v>
      </c>
      <c r="G316">
        <v>38.392000000000003</v>
      </c>
    </row>
    <row r="317" spans="1:7" hidden="1">
      <c r="A317" t="s">
        <v>169</v>
      </c>
      <c r="B317" t="s">
        <v>598</v>
      </c>
      <c r="C317" t="s">
        <v>394</v>
      </c>
      <c r="D317" t="s">
        <v>596</v>
      </c>
      <c r="E317" t="s">
        <v>229</v>
      </c>
      <c r="F317">
        <v>2013</v>
      </c>
      <c r="G317">
        <v>38.292999999999999</v>
      </c>
    </row>
    <row r="318" spans="1:7" hidden="1">
      <c r="A318" t="s">
        <v>169</v>
      </c>
      <c r="B318" t="s">
        <v>598</v>
      </c>
      <c r="C318" t="s">
        <v>394</v>
      </c>
      <c r="D318" t="s">
        <v>596</v>
      </c>
      <c r="E318" t="s">
        <v>229</v>
      </c>
      <c r="F318">
        <v>2014</v>
      </c>
      <c r="G318">
        <v>37.572000000000003</v>
      </c>
    </row>
    <row r="319" spans="1:7" hidden="1">
      <c r="A319" t="s">
        <v>169</v>
      </c>
      <c r="B319" t="s">
        <v>598</v>
      </c>
      <c r="C319" t="s">
        <v>394</v>
      </c>
      <c r="D319" t="s">
        <v>596</v>
      </c>
      <c r="E319" t="s">
        <v>229</v>
      </c>
      <c r="F319">
        <v>2015</v>
      </c>
      <c r="G319">
        <v>37.362000000000002</v>
      </c>
    </row>
    <row r="320" spans="1:7" hidden="1">
      <c r="A320" t="s">
        <v>169</v>
      </c>
      <c r="B320" t="s">
        <v>598</v>
      </c>
      <c r="C320" t="s">
        <v>394</v>
      </c>
      <c r="D320" t="s">
        <v>596</v>
      </c>
      <c r="E320" t="s">
        <v>229</v>
      </c>
      <c r="F320">
        <v>2016</v>
      </c>
      <c r="G320">
        <v>37.936</v>
      </c>
    </row>
    <row r="321" spans="1:7" hidden="1">
      <c r="A321" t="s">
        <v>169</v>
      </c>
      <c r="B321" t="s">
        <v>598</v>
      </c>
      <c r="C321" t="s">
        <v>394</v>
      </c>
      <c r="D321" t="s">
        <v>596</v>
      </c>
      <c r="E321" t="s">
        <v>229</v>
      </c>
      <c r="F321">
        <v>2017</v>
      </c>
      <c r="G321">
        <v>38.707999999999998</v>
      </c>
    </row>
    <row r="322" spans="1:7" hidden="1">
      <c r="A322" t="s">
        <v>169</v>
      </c>
      <c r="B322" t="s">
        <v>598</v>
      </c>
      <c r="C322" t="s">
        <v>394</v>
      </c>
      <c r="D322" t="s">
        <v>596</v>
      </c>
      <c r="E322" t="s">
        <v>229</v>
      </c>
      <c r="F322">
        <v>2018</v>
      </c>
      <c r="G322">
        <v>40.052999999999997</v>
      </c>
    </row>
    <row r="323" spans="1:7" hidden="1">
      <c r="A323" t="s">
        <v>174</v>
      </c>
      <c r="B323" t="s">
        <v>598</v>
      </c>
      <c r="C323" t="s">
        <v>394</v>
      </c>
      <c r="D323" t="s">
        <v>596</v>
      </c>
      <c r="E323" t="s">
        <v>229</v>
      </c>
      <c r="F323">
        <v>2000</v>
      </c>
      <c r="G323">
        <v>11.462</v>
      </c>
    </row>
    <row r="324" spans="1:7" hidden="1">
      <c r="A324" t="s">
        <v>174</v>
      </c>
      <c r="B324" t="s">
        <v>598</v>
      </c>
      <c r="C324" t="s">
        <v>394</v>
      </c>
      <c r="D324" t="s">
        <v>596</v>
      </c>
      <c r="E324" t="s">
        <v>229</v>
      </c>
      <c r="F324">
        <v>2001</v>
      </c>
      <c r="G324">
        <v>12.194000000000001</v>
      </c>
    </row>
    <row r="325" spans="1:7" hidden="1">
      <c r="A325" t="s">
        <v>174</v>
      </c>
      <c r="B325" t="s">
        <v>598</v>
      </c>
      <c r="C325" t="s">
        <v>394</v>
      </c>
      <c r="D325" t="s">
        <v>596</v>
      </c>
      <c r="E325" t="s">
        <v>229</v>
      </c>
      <c r="F325">
        <v>2002</v>
      </c>
      <c r="G325">
        <v>12.61</v>
      </c>
    </row>
    <row r="326" spans="1:7" hidden="1">
      <c r="A326" t="s">
        <v>174</v>
      </c>
      <c r="B326" t="s">
        <v>598</v>
      </c>
      <c r="C326" t="s">
        <v>394</v>
      </c>
      <c r="D326" t="s">
        <v>596</v>
      </c>
      <c r="E326" t="s">
        <v>229</v>
      </c>
      <c r="F326">
        <v>2003</v>
      </c>
      <c r="G326">
        <v>12.670999999999999</v>
      </c>
    </row>
    <row r="327" spans="1:7" hidden="1">
      <c r="A327" t="s">
        <v>174</v>
      </c>
      <c r="B327" t="s">
        <v>598</v>
      </c>
      <c r="C327" t="s">
        <v>394</v>
      </c>
      <c r="D327" t="s">
        <v>596</v>
      </c>
      <c r="E327" t="s">
        <v>229</v>
      </c>
      <c r="F327">
        <v>2004</v>
      </c>
      <c r="G327">
        <v>11.558999999999999</v>
      </c>
    </row>
    <row r="328" spans="1:7" hidden="1">
      <c r="A328" t="s">
        <v>174</v>
      </c>
      <c r="B328" t="s">
        <v>598</v>
      </c>
      <c r="C328" t="s">
        <v>394</v>
      </c>
      <c r="D328" t="s">
        <v>596</v>
      </c>
      <c r="E328" t="s">
        <v>229</v>
      </c>
      <c r="F328">
        <v>2005</v>
      </c>
      <c r="G328">
        <v>11.362</v>
      </c>
    </row>
    <row r="329" spans="1:7" hidden="1">
      <c r="A329" t="s">
        <v>174</v>
      </c>
      <c r="B329" t="s">
        <v>598</v>
      </c>
      <c r="C329" t="s">
        <v>394</v>
      </c>
      <c r="D329" t="s">
        <v>596</v>
      </c>
      <c r="E329" t="s">
        <v>229</v>
      </c>
      <c r="F329">
        <v>2006</v>
      </c>
      <c r="G329">
        <v>11.587999999999999</v>
      </c>
    </row>
    <row r="330" spans="1:7" hidden="1">
      <c r="A330" t="s">
        <v>174</v>
      </c>
      <c r="B330" t="s">
        <v>598</v>
      </c>
      <c r="C330" t="s">
        <v>394</v>
      </c>
      <c r="D330" t="s">
        <v>596</v>
      </c>
      <c r="E330" t="s">
        <v>229</v>
      </c>
      <c r="F330">
        <v>2007</v>
      </c>
      <c r="G330">
        <v>12.013999999999999</v>
      </c>
    </row>
    <row r="331" spans="1:7" hidden="1">
      <c r="A331" t="s">
        <v>174</v>
      </c>
      <c r="B331" t="s">
        <v>598</v>
      </c>
      <c r="C331" t="s">
        <v>394</v>
      </c>
      <c r="D331" t="s">
        <v>596</v>
      </c>
      <c r="E331" t="s">
        <v>229</v>
      </c>
      <c r="F331">
        <v>2008</v>
      </c>
      <c r="G331">
        <v>12.599</v>
      </c>
    </row>
    <row r="332" spans="1:7" hidden="1">
      <c r="A332" t="s">
        <v>174</v>
      </c>
      <c r="B332" t="s">
        <v>598</v>
      </c>
      <c r="C332" t="s">
        <v>394</v>
      </c>
      <c r="D332" t="s">
        <v>596</v>
      </c>
      <c r="E332" t="s">
        <v>229</v>
      </c>
      <c r="F332">
        <v>2009</v>
      </c>
      <c r="G332">
        <v>12.467000000000001</v>
      </c>
    </row>
    <row r="333" spans="1:7" hidden="1">
      <c r="A333" t="s">
        <v>174</v>
      </c>
      <c r="B333" t="s">
        <v>598</v>
      </c>
      <c r="C333" t="s">
        <v>394</v>
      </c>
      <c r="D333" t="s">
        <v>596</v>
      </c>
      <c r="E333" t="s">
        <v>229</v>
      </c>
      <c r="F333">
        <v>2010</v>
      </c>
      <c r="G333">
        <v>12.84</v>
      </c>
    </row>
    <row r="334" spans="1:7" hidden="1">
      <c r="A334" t="s">
        <v>174</v>
      </c>
      <c r="B334" t="s">
        <v>598</v>
      </c>
      <c r="C334" t="s">
        <v>394</v>
      </c>
      <c r="D334" t="s">
        <v>596</v>
      </c>
      <c r="E334" t="s">
        <v>229</v>
      </c>
      <c r="F334">
        <v>2011</v>
      </c>
      <c r="G334">
        <v>12.766999999999999</v>
      </c>
    </row>
    <row r="335" spans="1:7" hidden="1">
      <c r="A335" t="s">
        <v>174</v>
      </c>
      <c r="B335" t="s">
        <v>598</v>
      </c>
      <c r="C335" t="s">
        <v>394</v>
      </c>
      <c r="D335" t="s">
        <v>596</v>
      </c>
      <c r="E335" t="s">
        <v>229</v>
      </c>
      <c r="F335">
        <v>2012</v>
      </c>
      <c r="G335">
        <v>12.648999999999999</v>
      </c>
    </row>
    <row r="336" spans="1:7" hidden="1">
      <c r="A336" t="s">
        <v>174</v>
      </c>
      <c r="B336" t="s">
        <v>598</v>
      </c>
      <c r="C336" t="s">
        <v>394</v>
      </c>
      <c r="D336" t="s">
        <v>596</v>
      </c>
      <c r="E336" t="s">
        <v>229</v>
      </c>
      <c r="F336">
        <v>2013</v>
      </c>
      <c r="G336">
        <v>13.304</v>
      </c>
    </row>
    <row r="337" spans="1:7" hidden="1">
      <c r="A337" t="s">
        <v>174</v>
      </c>
      <c r="B337" t="s">
        <v>598</v>
      </c>
      <c r="C337" t="s">
        <v>394</v>
      </c>
      <c r="D337" t="s">
        <v>596</v>
      </c>
      <c r="E337" t="s">
        <v>229</v>
      </c>
      <c r="F337">
        <v>2014</v>
      </c>
      <c r="G337">
        <v>13.702</v>
      </c>
    </row>
    <row r="338" spans="1:7" hidden="1">
      <c r="A338" t="s">
        <v>174</v>
      </c>
      <c r="B338" t="s">
        <v>598</v>
      </c>
      <c r="C338" t="s">
        <v>394</v>
      </c>
      <c r="D338" t="s">
        <v>596</v>
      </c>
      <c r="E338" t="s">
        <v>229</v>
      </c>
      <c r="F338">
        <v>2015</v>
      </c>
      <c r="G338">
        <v>15.92</v>
      </c>
    </row>
    <row r="339" spans="1:7" hidden="1">
      <c r="A339" t="s">
        <v>174</v>
      </c>
      <c r="B339" t="s">
        <v>598</v>
      </c>
      <c r="C339" t="s">
        <v>394</v>
      </c>
      <c r="D339" t="s">
        <v>596</v>
      </c>
      <c r="E339" t="s">
        <v>229</v>
      </c>
      <c r="F339">
        <v>2016</v>
      </c>
      <c r="G339">
        <v>16.62</v>
      </c>
    </row>
    <row r="340" spans="1:7" hidden="1">
      <c r="A340" t="s">
        <v>174</v>
      </c>
      <c r="B340" t="s">
        <v>598</v>
      </c>
      <c r="C340" t="s">
        <v>394</v>
      </c>
      <c r="D340" t="s">
        <v>596</v>
      </c>
      <c r="E340" t="s">
        <v>229</v>
      </c>
      <c r="F340">
        <v>2017</v>
      </c>
      <c r="G340">
        <v>16.09</v>
      </c>
    </row>
    <row r="341" spans="1:7" hidden="1">
      <c r="A341" t="s">
        <v>174</v>
      </c>
      <c r="B341" t="s">
        <v>598</v>
      </c>
      <c r="C341" t="s">
        <v>394</v>
      </c>
      <c r="D341" t="s">
        <v>596</v>
      </c>
      <c r="E341" t="s">
        <v>229</v>
      </c>
      <c r="F341">
        <v>2018</v>
      </c>
      <c r="G341">
        <v>16.132000000000001</v>
      </c>
    </row>
    <row r="342" spans="1:7" hidden="1">
      <c r="A342" t="s">
        <v>179</v>
      </c>
      <c r="B342" t="s">
        <v>598</v>
      </c>
      <c r="C342" t="s">
        <v>394</v>
      </c>
      <c r="D342" t="s">
        <v>596</v>
      </c>
      <c r="E342" t="s">
        <v>229</v>
      </c>
      <c r="F342">
        <v>2000</v>
      </c>
      <c r="G342">
        <v>36.906999999999996</v>
      </c>
    </row>
    <row r="343" spans="1:7" hidden="1">
      <c r="A343" t="s">
        <v>179</v>
      </c>
      <c r="B343" t="s">
        <v>598</v>
      </c>
      <c r="C343" t="s">
        <v>394</v>
      </c>
      <c r="D343" t="s">
        <v>596</v>
      </c>
      <c r="E343" t="s">
        <v>229</v>
      </c>
      <c r="F343">
        <v>2001</v>
      </c>
      <c r="G343">
        <v>35.612000000000002</v>
      </c>
    </row>
    <row r="344" spans="1:7" hidden="1">
      <c r="A344" t="s">
        <v>179</v>
      </c>
      <c r="B344" t="s">
        <v>598</v>
      </c>
      <c r="C344" t="s">
        <v>394</v>
      </c>
      <c r="D344" t="s">
        <v>596</v>
      </c>
      <c r="E344" t="s">
        <v>229</v>
      </c>
      <c r="F344">
        <v>2002</v>
      </c>
      <c r="G344">
        <v>35.014000000000003</v>
      </c>
    </row>
    <row r="345" spans="1:7" hidden="1">
      <c r="A345" t="s">
        <v>179</v>
      </c>
      <c r="B345" t="s">
        <v>598</v>
      </c>
      <c r="C345" t="s">
        <v>394</v>
      </c>
      <c r="D345" t="s">
        <v>596</v>
      </c>
      <c r="E345" t="s">
        <v>229</v>
      </c>
      <c r="F345">
        <v>2003</v>
      </c>
      <c r="G345">
        <v>34.804000000000002</v>
      </c>
    </row>
    <row r="346" spans="1:7" hidden="1">
      <c r="A346" t="s">
        <v>179</v>
      </c>
      <c r="B346" t="s">
        <v>598</v>
      </c>
      <c r="C346" t="s">
        <v>394</v>
      </c>
      <c r="D346" t="s">
        <v>596</v>
      </c>
      <c r="E346" t="s">
        <v>229</v>
      </c>
      <c r="F346">
        <v>2004</v>
      </c>
      <c r="G346">
        <v>34.808999999999997</v>
      </c>
    </row>
    <row r="347" spans="1:7" hidden="1">
      <c r="A347" t="s">
        <v>179</v>
      </c>
      <c r="B347" t="s">
        <v>598</v>
      </c>
      <c r="C347" t="s">
        <v>394</v>
      </c>
      <c r="D347" t="s">
        <v>596</v>
      </c>
      <c r="E347" t="s">
        <v>229</v>
      </c>
      <c r="F347">
        <v>2005</v>
      </c>
      <c r="G347">
        <v>35.012999999999998</v>
      </c>
    </row>
    <row r="348" spans="1:7" hidden="1">
      <c r="A348" t="s">
        <v>179</v>
      </c>
      <c r="B348" t="s">
        <v>598</v>
      </c>
      <c r="C348" t="s">
        <v>394</v>
      </c>
      <c r="D348" t="s">
        <v>596</v>
      </c>
      <c r="E348" t="s">
        <v>229</v>
      </c>
      <c r="F348">
        <v>2006</v>
      </c>
      <c r="G348">
        <v>36.046999999999997</v>
      </c>
    </row>
    <row r="349" spans="1:7" hidden="1">
      <c r="A349" t="s">
        <v>179</v>
      </c>
      <c r="B349" t="s">
        <v>598</v>
      </c>
      <c r="C349" t="s">
        <v>394</v>
      </c>
      <c r="D349" t="s">
        <v>596</v>
      </c>
      <c r="E349" t="s">
        <v>229</v>
      </c>
      <c r="F349">
        <v>2007</v>
      </c>
      <c r="G349">
        <v>35.685000000000002</v>
      </c>
    </row>
    <row r="350" spans="1:7" hidden="1">
      <c r="A350" t="s">
        <v>179</v>
      </c>
      <c r="B350" t="s">
        <v>598</v>
      </c>
      <c r="C350" t="s">
        <v>394</v>
      </c>
      <c r="D350" t="s">
        <v>596</v>
      </c>
      <c r="E350" t="s">
        <v>229</v>
      </c>
      <c r="F350">
        <v>2008</v>
      </c>
      <c r="G350">
        <v>35.945999999999998</v>
      </c>
    </row>
    <row r="351" spans="1:7" hidden="1">
      <c r="A351" t="s">
        <v>179</v>
      </c>
      <c r="B351" t="s">
        <v>598</v>
      </c>
      <c r="C351" t="s">
        <v>394</v>
      </c>
      <c r="D351" t="s">
        <v>596</v>
      </c>
      <c r="E351" t="s">
        <v>229</v>
      </c>
      <c r="F351">
        <v>2009</v>
      </c>
      <c r="G351">
        <v>34.939</v>
      </c>
    </row>
    <row r="352" spans="1:7" hidden="1">
      <c r="A352" t="s">
        <v>179</v>
      </c>
      <c r="B352" t="s">
        <v>598</v>
      </c>
      <c r="C352" t="s">
        <v>394</v>
      </c>
      <c r="D352" t="s">
        <v>596</v>
      </c>
      <c r="E352" t="s">
        <v>229</v>
      </c>
      <c r="F352">
        <v>2010</v>
      </c>
      <c r="G352">
        <v>35.655999999999999</v>
      </c>
    </row>
    <row r="353" spans="1:7" hidden="1">
      <c r="A353" t="s">
        <v>179</v>
      </c>
      <c r="B353" t="s">
        <v>598</v>
      </c>
      <c r="C353" t="s">
        <v>394</v>
      </c>
      <c r="D353" t="s">
        <v>596</v>
      </c>
      <c r="E353" t="s">
        <v>229</v>
      </c>
      <c r="F353">
        <v>2011</v>
      </c>
      <c r="G353">
        <v>35.442999999999998</v>
      </c>
    </row>
    <row r="354" spans="1:7" hidden="1">
      <c r="A354" t="s">
        <v>179</v>
      </c>
      <c r="B354" t="s">
        <v>598</v>
      </c>
      <c r="C354" t="s">
        <v>394</v>
      </c>
      <c r="D354" t="s">
        <v>596</v>
      </c>
      <c r="E354" t="s">
        <v>229</v>
      </c>
      <c r="F354">
        <v>2012</v>
      </c>
      <c r="G354">
        <v>35.587000000000003</v>
      </c>
    </row>
    <row r="355" spans="1:7" hidden="1">
      <c r="A355" t="s">
        <v>179</v>
      </c>
      <c r="B355" t="s">
        <v>598</v>
      </c>
      <c r="C355" t="s">
        <v>394</v>
      </c>
      <c r="D355" t="s">
        <v>596</v>
      </c>
      <c r="E355" t="s">
        <v>229</v>
      </c>
      <c r="F355">
        <v>2013</v>
      </c>
      <c r="G355">
        <v>36.109000000000002</v>
      </c>
    </row>
    <row r="356" spans="1:7" hidden="1">
      <c r="A356" t="s">
        <v>179</v>
      </c>
      <c r="B356" t="s">
        <v>598</v>
      </c>
      <c r="C356" t="s">
        <v>394</v>
      </c>
      <c r="D356" t="s">
        <v>596</v>
      </c>
      <c r="E356" t="s">
        <v>229</v>
      </c>
      <c r="F356">
        <v>2014</v>
      </c>
      <c r="G356">
        <v>37.046999999999997</v>
      </c>
    </row>
    <row r="357" spans="1:7" hidden="1">
      <c r="A357" t="s">
        <v>179</v>
      </c>
      <c r="B357" t="s">
        <v>598</v>
      </c>
      <c r="C357" t="s">
        <v>394</v>
      </c>
      <c r="D357" t="s">
        <v>596</v>
      </c>
      <c r="E357" t="s">
        <v>229</v>
      </c>
      <c r="F357">
        <v>2015</v>
      </c>
      <c r="G357">
        <v>37.006999999999998</v>
      </c>
    </row>
    <row r="358" spans="1:7" hidden="1">
      <c r="A358" t="s">
        <v>179</v>
      </c>
      <c r="B358" t="s">
        <v>598</v>
      </c>
      <c r="C358" t="s">
        <v>394</v>
      </c>
      <c r="D358" t="s">
        <v>596</v>
      </c>
      <c r="E358" t="s">
        <v>229</v>
      </c>
      <c r="F358">
        <v>2016</v>
      </c>
      <c r="G358">
        <v>38.401000000000003</v>
      </c>
    </row>
    <row r="359" spans="1:7" hidden="1">
      <c r="A359" t="s">
        <v>179</v>
      </c>
      <c r="B359" t="s">
        <v>598</v>
      </c>
      <c r="C359" t="s">
        <v>394</v>
      </c>
      <c r="D359" t="s">
        <v>596</v>
      </c>
      <c r="E359" t="s">
        <v>229</v>
      </c>
      <c r="F359">
        <v>2017</v>
      </c>
      <c r="G359">
        <v>38.701000000000001</v>
      </c>
    </row>
    <row r="360" spans="1:7" hidden="1">
      <c r="A360" t="s">
        <v>179</v>
      </c>
      <c r="B360" t="s">
        <v>598</v>
      </c>
      <c r="C360" t="s">
        <v>394</v>
      </c>
      <c r="D360" t="s">
        <v>596</v>
      </c>
      <c r="E360" t="s">
        <v>229</v>
      </c>
      <c r="F360">
        <v>2018</v>
      </c>
      <c r="G360">
        <v>38.753999999999998</v>
      </c>
    </row>
    <row r="361" spans="1:7" hidden="1">
      <c r="A361" t="s">
        <v>182</v>
      </c>
      <c r="B361" t="s">
        <v>598</v>
      </c>
      <c r="C361" t="s">
        <v>394</v>
      </c>
      <c r="D361" t="s">
        <v>596</v>
      </c>
      <c r="E361" t="s">
        <v>229</v>
      </c>
      <c r="F361">
        <v>2000</v>
      </c>
      <c r="G361">
        <v>32.537999999999997</v>
      </c>
    </row>
    <row r="362" spans="1:7" hidden="1">
      <c r="A362" t="s">
        <v>182</v>
      </c>
      <c r="B362" t="s">
        <v>598</v>
      </c>
      <c r="C362" t="s">
        <v>394</v>
      </c>
      <c r="D362" t="s">
        <v>596</v>
      </c>
      <c r="E362" t="s">
        <v>229</v>
      </c>
      <c r="F362">
        <v>2001</v>
      </c>
      <c r="G362">
        <v>31.940999999999999</v>
      </c>
    </row>
    <row r="363" spans="1:7" hidden="1">
      <c r="A363" t="s">
        <v>182</v>
      </c>
      <c r="B363" t="s">
        <v>598</v>
      </c>
      <c r="C363" t="s">
        <v>394</v>
      </c>
      <c r="D363" t="s">
        <v>596</v>
      </c>
      <c r="E363" t="s">
        <v>229</v>
      </c>
      <c r="F363">
        <v>2002</v>
      </c>
      <c r="G363">
        <v>33.25</v>
      </c>
    </row>
    <row r="364" spans="1:7" hidden="1">
      <c r="A364" t="s">
        <v>182</v>
      </c>
      <c r="B364" t="s">
        <v>598</v>
      </c>
      <c r="C364" t="s">
        <v>394</v>
      </c>
      <c r="D364" t="s">
        <v>596</v>
      </c>
      <c r="E364" t="s">
        <v>229</v>
      </c>
      <c r="F364">
        <v>2003</v>
      </c>
      <c r="G364">
        <v>33.161999999999999</v>
      </c>
    </row>
    <row r="365" spans="1:7" hidden="1">
      <c r="A365" t="s">
        <v>182</v>
      </c>
      <c r="B365" t="s">
        <v>598</v>
      </c>
      <c r="C365" t="s">
        <v>394</v>
      </c>
      <c r="D365" t="s">
        <v>596</v>
      </c>
      <c r="E365" t="s">
        <v>229</v>
      </c>
      <c r="F365">
        <v>2004</v>
      </c>
      <c r="G365">
        <v>34.203000000000003</v>
      </c>
    </row>
    <row r="366" spans="1:7" hidden="1">
      <c r="A366" t="s">
        <v>182</v>
      </c>
      <c r="B366" t="s">
        <v>598</v>
      </c>
      <c r="C366" t="s">
        <v>394</v>
      </c>
      <c r="D366" t="s">
        <v>596</v>
      </c>
      <c r="E366" t="s">
        <v>229</v>
      </c>
      <c r="F366">
        <v>2005</v>
      </c>
      <c r="G366">
        <v>36.058</v>
      </c>
    </row>
    <row r="367" spans="1:7" hidden="1">
      <c r="A367" t="s">
        <v>182</v>
      </c>
      <c r="B367" t="s">
        <v>598</v>
      </c>
      <c r="C367" t="s">
        <v>394</v>
      </c>
      <c r="D367" t="s">
        <v>596</v>
      </c>
      <c r="E367" t="s">
        <v>229</v>
      </c>
      <c r="F367">
        <v>2006</v>
      </c>
      <c r="G367">
        <v>35.276000000000003</v>
      </c>
    </row>
    <row r="368" spans="1:7" hidden="1">
      <c r="A368" t="s">
        <v>182</v>
      </c>
      <c r="B368" t="s">
        <v>598</v>
      </c>
      <c r="C368" t="s">
        <v>394</v>
      </c>
      <c r="D368" t="s">
        <v>596</v>
      </c>
      <c r="E368" t="s">
        <v>229</v>
      </c>
      <c r="F368">
        <v>2007</v>
      </c>
      <c r="G368">
        <v>33.878</v>
      </c>
    </row>
    <row r="369" spans="1:7" hidden="1">
      <c r="A369" t="s">
        <v>182</v>
      </c>
      <c r="B369" t="s">
        <v>598</v>
      </c>
      <c r="C369" t="s">
        <v>394</v>
      </c>
      <c r="D369" t="s">
        <v>596</v>
      </c>
      <c r="E369" t="s">
        <v>229</v>
      </c>
      <c r="F369">
        <v>2008</v>
      </c>
      <c r="G369">
        <v>32.896000000000001</v>
      </c>
    </row>
    <row r="370" spans="1:7" hidden="1">
      <c r="A370" t="s">
        <v>182</v>
      </c>
      <c r="B370" t="s">
        <v>598</v>
      </c>
      <c r="C370" t="s">
        <v>394</v>
      </c>
      <c r="D370" t="s">
        <v>596</v>
      </c>
      <c r="E370" t="s">
        <v>229</v>
      </c>
      <c r="F370">
        <v>2009</v>
      </c>
      <c r="G370">
        <v>30.248000000000001</v>
      </c>
    </row>
    <row r="371" spans="1:7" hidden="1">
      <c r="A371" t="s">
        <v>182</v>
      </c>
      <c r="B371" t="s">
        <v>598</v>
      </c>
      <c r="C371" t="s">
        <v>394</v>
      </c>
      <c r="D371" t="s">
        <v>596</v>
      </c>
      <c r="E371" t="s">
        <v>229</v>
      </c>
      <c r="F371">
        <v>2010</v>
      </c>
      <c r="G371">
        <v>30.273</v>
      </c>
    </row>
    <row r="372" spans="1:7" hidden="1">
      <c r="A372" t="s">
        <v>182</v>
      </c>
      <c r="B372" t="s">
        <v>598</v>
      </c>
      <c r="C372" t="s">
        <v>394</v>
      </c>
      <c r="D372" t="s">
        <v>596</v>
      </c>
      <c r="E372" t="s">
        <v>229</v>
      </c>
      <c r="F372">
        <v>2011</v>
      </c>
      <c r="G372">
        <v>30.053999999999998</v>
      </c>
    </row>
    <row r="373" spans="1:7" hidden="1">
      <c r="A373" t="s">
        <v>182</v>
      </c>
      <c r="B373" t="s">
        <v>598</v>
      </c>
      <c r="C373" t="s">
        <v>394</v>
      </c>
      <c r="D373" t="s">
        <v>596</v>
      </c>
      <c r="E373" t="s">
        <v>229</v>
      </c>
      <c r="F373">
        <v>2012</v>
      </c>
      <c r="G373">
        <v>31.645</v>
      </c>
    </row>
    <row r="374" spans="1:7" hidden="1">
      <c r="A374" t="s">
        <v>182</v>
      </c>
      <c r="B374" t="s">
        <v>598</v>
      </c>
      <c r="C374" t="s">
        <v>394</v>
      </c>
      <c r="D374" t="s">
        <v>596</v>
      </c>
      <c r="E374" t="s">
        <v>229</v>
      </c>
      <c r="F374">
        <v>2013</v>
      </c>
      <c r="G374">
        <v>30.494</v>
      </c>
    </row>
    <row r="375" spans="1:7" hidden="1">
      <c r="A375" t="s">
        <v>182</v>
      </c>
      <c r="B375" t="s">
        <v>598</v>
      </c>
      <c r="C375" t="s">
        <v>394</v>
      </c>
      <c r="D375" t="s">
        <v>596</v>
      </c>
      <c r="E375" t="s">
        <v>229</v>
      </c>
      <c r="F375">
        <v>2014</v>
      </c>
      <c r="G375">
        <v>31.295000000000002</v>
      </c>
    </row>
    <row r="376" spans="1:7" hidden="1">
      <c r="A376" t="s">
        <v>182</v>
      </c>
      <c r="B376" t="s">
        <v>598</v>
      </c>
      <c r="C376" t="s">
        <v>394</v>
      </c>
      <c r="D376" t="s">
        <v>596</v>
      </c>
      <c r="E376" t="s">
        <v>229</v>
      </c>
      <c r="F376">
        <v>2015</v>
      </c>
      <c r="G376">
        <v>31.693000000000001</v>
      </c>
    </row>
    <row r="377" spans="1:7" hidden="1">
      <c r="A377" t="s">
        <v>182</v>
      </c>
      <c r="B377" t="s">
        <v>598</v>
      </c>
      <c r="C377" t="s">
        <v>394</v>
      </c>
      <c r="D377" t="s">
        <v>596</v>
      </c>
      <c r="E377" t="s">
        <v>229</v>
      </c>
      <c r="F377">
        <v>2016</v>
      </c>
      <c r="G377">
        <v>31.678000000000001</v>
      </c>
    </row>
    <row r="378" spans="1:7" hidden="1">
      <c r="A378" t="s">
        <v>182</v>
      </c>
      <c r="B378" t="s">
        <v>598</v>
      </c>
      <c r="C378" t="s">
        <v>394</v>
      </c>
      <c r="D378" t="s">
        <v>596</v>
      </c>
      <c r="E378" t="s">
        <v>229</v>
      </c>
      <c r="F378">
        <v>2017</v>
      </c>
      <c r="G378">
        <v>32.081000000000003</v>
      </c>
    </row>
    <row r="379" spans="1:7" hidden="1">
      <c r="A379" t="s">
        <v>182</v>
      </c>
      <c r="B379" t="s">
        <v>598</v>
      </c>
      <c r="C379" t="s">
        <v>394</v>
      </c>
      <c r="D379" t="s">
        <v>596</v>
      </c>
      <c r="E379" t="s">
        <v>229</v>
      </c>
      <c r="F379">
        <v>2018</v>
      </c>
      <c r="G379">
        <v>32.689</v>
      </c>
    </row>
    <row r="380" spans="1:7" hidden="1">
      <c r="A380" t="s">
        <v>181</v>
      </c>
      <c r="B380" t="s">
        <v>598</v>
      </c>
      <c r="C380" t="s">
        <v>394</v>
      </c>
      <c r="D380" t="s">
        <v>596</v>
      </c>
      <c r="E380" t="s">
        <v>229</v>
      </c>
      <c r="F380">
        <v>2000</v>
      </c>
      <c r="G380">
        <v>41.884999999999998</v>
      </c>
    </row>
    <row r="381" spans="1:7" hidden="1">
      <c r="A381" t="s">
        <v>181</v>
      </c>
      <c r="B381" t="s">
        <v>598</v>
      </c>
      <c r="C381" t="s">
        <v>394</v>
      </c>
      <c r="D381" t="s">
        <v>596</v>
      </c>
      <c r="E381" t="s">
        <v>229</v>
      </c>
      <c r="F381">
        <v>2001</v>
      </c>
      <c r="G381">
        <v>42.093000000000004</v>
      </c>
    </row>
    <row r="382" spans="1:7" hidden="1">
      <c r="A382" t="s">
        <v>181</v>
      </c>
      <c r="B382" t="s">
        <v>598</v>
      </c>
      <c r="C382" t="s">
        <v>394</v>
      </c>
      <c r="D382" t="s">
        <v>596</v>
      </c>
      <c r="E382" t="s">
        <v>229</v>
      </c>
      <c r="F382">
        <v>2002</v>
      </c>
      <c r="G382">
        <v>42.357999999999997</v>
      </c>
    </row>
    <row r="383" spans="1:7" hidden="1">
      <c r="A383" t="s">
        <v>181</v>
      </c>
      <c r="B383" t="s">
        <v>598</v>
      </c>
      <c r="C383" t="s">
        <v>394</v>
      </c>
      <c r="D383" t="s">
        <v>596</v>
      </c>
      <c r="E383" t="s">
        <v>229</v>
      </c>
      <c r="F383">
        <v>2003</v>
      </c>
      <c r="G383">
        <v>41.661000000000001</v>
      </c>
    </row>
    <row r="384" spans="1:7" hidden="1">
      <c r="A384" t="s">
        <v>181</v>
      </c>
      <c r="B384" t="s">
        <v>598</v>
      </c>
      <c r="C384" t="s">
        <v>394</v>
      </c>
      <c r="D384" t="s">
        <v>596</v>
      </c>
      <c r="E384" t="s">
        <v>229</v>
      </c>
      <c r="F384">
        <v>2004</v>
      </c>
      <c r="G384">
        <v>42.41</v>
      </c>
    </row>
    <row r="385" spans="1:7" hidden="1">
      <c r="A385" t="s">
        <v>181</v>
      </c>
      <c r="B385" t="s">
        <v>598</v>
      </c>
      <c r="C385" t="s">
        <v>394</v>
      </c>
      <c r="D385" t="s">
        <v>596</v>
      </c>
      <c r="E385" t="s">
        <v>229</v>
      </c>
      <c r="F385">
        <v>2005</v>
      </c>
      <c r="G385">
        <v>42.600999999999999</v>
      </c>
    </row>
    <row r="386" spans="1:7" hidden="1">
      <c r="A386" t="s">
        <v>181</v>
      </c>
      <c r="B386" t="s">
        <v>598</v>
      </c>
      <c r="C386" t="s">
        <v>394</v>
      </c>
      <c r="D386" t="s">
        <v>596</v>
      </c>
      <c r="E386" t="s">
        <v>229</v>
      </c>
      <c r="F386">
        <v>2006</v>
      </c>
      <c r="G386">
        <v>42.834000000000003</v>
      </c>
    </row>
    <row r="387" spans="1:7" hidden="1">
      <c r="A387" t="s">
        <v>181</v>
      </c>
      <c r="B387" t="s">
        <v>598</v>
      </c>
      <c r="C387" t="s">
        <v>394</v>
      </c>
      <c r="D387" t="s">
        <v>596</v>
      </c>
      <c r="E387" t="s">
        <v>229</v>
      </c>
      <c r="F387">
        <v>2007</v>
      </c>
      <c r="G387">
        <v>42.093000000000004</v>
      </c>
    </row>
    <row r="388" spans="1:7" hidden="1">
      <c r="A388" t="s">
        <v>181</v>
      </c>
      <c r="B388" t="s">
        <v>598</v>
      </c>
      <c r="C388" t="s">
        <v>394</v>
      </c>
      <c r="D388" t="s">
        <v>596</v>
      </c>
      <c r="E388" t="s">
        <v>229</v>
      </c>
      <c r="F388">
        <v>2008</v>
      </c>
      <c r="G388">
        <v>41.375</v>
      </c>
    </row>
    <row r="389" spans="1:7" hidden="1">
      <c r="A389" t="s">
        <v>181</v>
      </c>
      <c r="B389" t="s">
        <v>598</v>
      </c>
      <c r="C389" t="s">
        <v>394</v>
      </c>
      <c r="D389" t="s">
        <v>596</v>
      </c>
      <c r="E389" t="s">
        <v>229</v>
      </c>
      <c r="F389">
        <v>2009</v>
      </c>
      <c r="G389">
        <v>41.201999999999998</v>
      </c>
    </row>
    <row r="390" spans="1:7" hidden="1">
      <c r="A390" t="s">
        <v>181</v>
      </c>
      <c r="B390" t="s">
        <v>598</v>
      </c>
      <c r="C390" t="s">
        <v>394</v>
      </c>
      <c r="D390" t="s">
        <v>596</v>
      </c>
      <c r="E390" t="s">
        <v>229</v>
      </c>
      <c r="F390">
        <v>2010</v>
      </c>
      <c r="G390">
        <v>41.896000000000001</v>
      </c>
    </row>
    <row r="391" spans="1:7" hidden="1">
      <c r="A391" t="s">
        <v>181</v>
      </c>
      <c r="B391" t="s">
        <v>598</v>
      </c>
      <c r="C391" t="s">
        <v>394</v>
      </c>
      <c r="D391" t="s">
        <v>596</v>
      </c>
      <c r="E391" t="s">
        <v>229</v>
      </c>
      <c r="F391">
        <v>2011</v>
      </c>
      <c r="G391">
        <v>42.024999999999999</v>
      </c>
    </row>
    <row r="392" spans="1:7" hidden="1">
      <c r="A392" t="s">
        <v>181</v>
      </c>
      <c r="B392" t="s">
        <v>598</v>
      </c>
      <c r="C392" t="s">
        <v>394</v>
      </c>
      <c r="D392" t="s">
        <v>596</v>
      </c>
      <c r="E392" t="s">
        <v>229</v>
      </c>
      <c r="F392">
        <v>2012</v>
      </c>
      <c r="G392">
        <v>41.463000000000001</v>
      </c>
    </row>
    <row r="393" spans="1:7" hidden="1">
      <c r="A393" t="s">
        <v>181</v>
      </c>
      <c r="B393" t="s">
        <v>598</v>
      </c>
      <c r="C393" t="s">
        <v>394</v>
      </c>
      <c r="D393" t="s">
        <v>596</v>
      </c>
      <c r="E393" t="s">
        <v>229</v>
      </c>
      <c r="F393">
        <v>2013</v>
      </c>
      <c r="G393">
        <v>39.866999999999997</v>
      </c>
    </row>
    <row r="394" spans="1:7" hidden="1">
      <c r="A394" t="s">
        <v>181</v>
      </c>
      <c r="B394" t="s">
        <v>598</v>
      </c>
      <c r="C394" t="s">
        <v>394</v>
      </c>
      <c r="D394" t="s">
        <v>596</v>
      </c>
      <c r="E394" t="s">
        <v>229</v>
      </c>
      <c r="F394">
        <v>2014</v>
      </c>
      <c r="G394">
        <v>38.792000000000002</v>
      </c>
    </row>
    <row r="395" spans="1:7" hidden="1">
      <c r="A395" t="s">
        <v>181</v>
      </c>
      <c r="B395" t="s">
        <v>598</v>
      </c>
      <c r="C395" t="s">
        <v>394</v>
      </c>
      <c r="D395" t="s">
        <v>596</v>
      </c>
      <c r="E395" t="s">
        <v>229</v>
      </c>
      <c r="F395">
        <v>2015</v>
      </c>
      <c r="G395">
        <v>38.427999999999997</v>
      </c>
    </row>
    <row r="396" spans="1:7" hidden="1">
      <c r="A396" t="s">
        <v>181</v>
      </c>
      <c r="B396" t="s">
        <v>598</v>
      </c>
      <c r="C396" t="s">
        <v>394</v>
      </c>
      <c r="D396" t="s">
        <v>596</v>
      </c>
      <c r="E396" t="s">
        <v>229</v>
      </c>
      <c r="F396">
        <v>2016</v>
      </c>
      <c r="G396">
        <v>38.713000000000001</v>
      </c>
    </row>
    <row r="397" spans="1:7" hidden="1">
      <c r="A397" t="s">
        <v>181</v>
      </c>
      <c r="B397" t="s">
        <v>598</v>
      </c>
      <c r="C397" t="s">
        <v>394</v>
      </c>
      <c r="D397" t="s">
        <v>596</v>
      </c>
      <c r="E397" t="s">
        <v>229</v>
      </c>
      <c r="F397">
        <v>2017</v>
      </c>
      <c r="G397">
        <v>38.795000000000002</v>
      </c>
    </row>
    <row r="398" spans="1:7" hidden="1">
      <c r="A398" t="s">
        <v>181</v>
      </c>
      <c r="B398" t="s">
        <v>598</v>
      </c>
      <c r="C398" t="s">
        <v>394</v>
      </c>
      <c r="D398" t="s">
        <v>596</v>
      </c>
      <c r="E398" t="s">
        <v>229</v>
      </c>
      <c r="F398">
        <v>2018</v>
      </c>
      <c r="G398">
        <v>39.030999999999999</v>
      </c>
    </row>
    <row r="399" spans="1:7" hidden="1">
      <c r="A399" t="s">
        <v>184</v>
      </c>
      <c r="B399" t="s">
        <v>598</v>
      </c>
      <c r="C399" t="s">
        <v>394</v>
      </c>
      <c r="D399" t="s">
        <v>596</v>
      </c>
      <c r="E399" t="s">
        <v>229</v>
      </c>
      <c r="F399">
        <v>2000</v>
      </c>
      <c r="G399">
        <v>32.935000000000002</v>
      </c>
    </row>
    <row r="400" spans="1:7" hidden="1">
      <c r="A400" t="s">
        <v>184</v>
      </c>
      <c r="B400" t="s">
        <v>598</v>
      </c>
      <c r="C400" t="s">
        <v>394</v>
      </c>
      <c r="D400" t="s">
        <v>596</v>
      </c>
      <c r="E400" t="s">
        <v>229</v>
      </c>
      <c r="F400">
        <v>2001</v>
      </c>
      <c r="G400">
        <v>32.895000000000003</v>
      </c>
    </row>
    <row r="401" spans="1:7" hidden="1">
      <c r="A401" t="s">
        <v>184</v>
      </c>
      <c r="B401" t="s">
        <v>598</v>
      </c>
      <c r="C401" t="s">
        <v>394</v>
      </c>
      <c r="D401" t="s">
        <v>596</v>
      </c>
      <c r="E401" t="s">
        <v>229</v>
      </c>
      <c r="F401">
        <v>2002</v>
      </c>
      <c r="G401">
        <v>33.033999999999999</v>
      </c>
    </row>
    <row r="402" spans="1:7" hidden="1">
      <c r="A402" t="s">
        <v>184</v>
      </c>
      <c r="B402" t="s">
        <v>598</v>
      </c>
      <c r="C402" t="s">
        <v>394</v>
      </c>
      <c r="D402" t="s">
        <v>596</v>
      </c>
      <c r="E402" t="s">
        <v>229</v>
      </c>
      <c r="F402">
        <v>2003</v>
      </c>
      <c r="G402">
        <v>32.49</v>
      </c>
    </row>
    <row r="403" spans="1:7" hidden="1">
      <c r="A403" t="s">
        <v>184</v>
      </c>
      <c r="B403" t="s">
        <v>598</v>
      </c>
      <c r="C403" t="s">
        <v>394</v>
      </c>
      <c r="D403" t="s">
        <v>596</v>
      </c>
      <c r="E403" t="s">
        <v>229</v>
      </c>
      <c r="F403">
        <v>2004</v>
      </c>
      <c r="G403">
        <v>31.919</v>
      </c>
    </row>
    <row r="404" spans="1:7" hidden="1">
      <c r="A404" t="s">
        <v>184</v>
      </c>
      <c r="B404" t="s">
        <v>598</v>
      </c>
      <c r="C404" t="s">
        <v>394</v>
      </c>
      <c r="D404" t="s">
        <v>596</v>
      </c>
      <c r="E404" t="s">
        <v>229</v>
      </c>
      <c r="F404">
        <v>2005</v>
      </c>
      <c r="G404">
        <v>32.959000000000003</v>
      </c>
    </row>
    <row r="405" spans="1:7" hidden="1">
      <c r="A405" t="s">
        <v>184</v>
      </c>
      <c r="B405" t="s">
        <v>598</v>
      </c>
      <c r="C405" t="s">
        <v>394</v>
      </c>
      <c r="D405" t="s">
        <v>596</v>
      </c>
      <c r="E405" t="s">
        <v>229</v>
      </c>
      <c r="F405">
        <v>2006</v>
      </c>
      <c r="G405">
        <v>33.61</v>
      </c>
    </row>
    <row r="406" spans="1:7" hidden="1">
      <c r="A406" t="s">
        <v>184</v>
      </c>
      <c r="B406" t="s">
        <v>598</v>
      </c>
      <c r="C406" t="s">
        <v>394</v>
      </c>
      <c r="D406" t="s">
        <v>596</v>
      </c>
      <c r="E406" t="s">
        <v>229</v>
      </c>
      <c r="F406">
        <v>2007</v>
      </c>
      <c r="G406">
        <v>34.622</v>
      </c>
    </row>
    <row r="407" spans="1:7" hidden="1">
      <c r="A407" t="s">
        <v>184</v>
      </c>
      <c r="B407" t="s">
        <v>598</v>
      </c>
      <c r="C407" t="s">
        <v>394</v>
      </c>
      <c r="D407" t="s">
        <v>596</v>
      </c>
      <c r="E407" t="s">
        <v>229</v>
      </c>
      <c r="F407">
        <v>2008</v>
      </c>
      <c r="G407">
        <v>34.116999999999997</v>
      </c>
    </row>
    <row r="408" spans="1:7" hidden="1">
      <c r="A408" t="s">
        <v>184</v>
      </c>
      <c r="B408" t="s">
        <v>598</v>
      </c>
      <c r="C408" t="s">
        <v>394</v>
      </c>
      <c r="D408" t="s">
        <v>596</v>
      </c>
      <c r="E408" t="s">
        <v>229</v>
      </c>
      <c r="F408">
        <v>2009</v>
      </c>
      <c r="G408">
        <v>31.199000000000002</v>
      </c>
    </row>
    <row r="409" spans="1:7" hidden="1">
      <c r="A409" t="s">
        <v>184</v>
      </c>
      <c r="B409" t="s">
        <v>598</v>
      </c>
      <c r="C409" t="s">
        <v>394</v>
      </c>
      <c r="D409" t="s">
        <v>596</v>
      </c>
      <c r="E409" t="s">
        <v>229</v>
      </c>
      <c r="F409">
        <v>2010</v>
      </c>
      <c r="G409">
        <v>31.414999999999999</v>
      </c>
    </row>
    <row r="410" spans="1:7" hidden="1">
      <c r="A410" t="s">
        <v>184</v>
      </c>
      <c r="B410" t="s">
        <v>598</v>
      </c>
      <c r="C410" t="s">
        <v>394</v>
      </c>
      <c r="D410" t="s">
        <v>596</v>
      </c>
      <c r="E410" t="s">
        <v>229</v>
      </c>
      <c r="F410">
        <v>2011</v>
      </c>
      <c r="G410">
        <v>31.849</v>
      </c>
    </row>
    <row r="411" spans="1:7" hidden="1">
      <c r="A411" t="s">
        <v>184</v>
      </c>
      <c r="B411" t="s">
        <v>598</v>
      </c>
      <c r="C411" t="s">
        <v>394</v>
      </c>
      <c r="D411" t="s">
        <v>596</v>
      </c>
      <c r="E411" t="s">
        <v>229</v>
      </c>
      <c r="F411">
        <v>2012</v>
      </c>
      <c r="G411">
        <v>32.076999999999998</v>
      </c>
    </row>
    <row r="412" spans="1:7" hidden="1">
      <c r="A412" t="s">
        <v>184</v>
      </c>
      <c r="B412" t="s">
        <v>598</v>
      </c>
      <c r="C412" t="s">
        <v>394</v>
      </c>
      <c r="D412" t="s">
        <v>596</v>
      </c>
      <c r="E412" t="s">
        <v>229</v>
      </c>
      <c r="F412">
        <v>2013</v>
      </c>
      <c r="G412">
        <v>31.943000000000001</v>
      </c>
    </row>
    <row r="413" spans="1:7" hidden="1">
      <c r="A413" t="s">
        <v>184</v>
      </c>
      <c r="B413" t="s">
        <v>598</v>
      </c>
      <c r="C413" t="s">
        <v>394</v>
      </c>
      <c r="D413" t="s">
        <v>596</v>
      </c>
      <c r="E413" t="s">
        <v>229</v>
      </c>
      <c r="F413">
        <v>2014</v>
      </c>
      <c r="G413">
        <v>31.864000000000001</v>
      </c>
    </row>
    <row r="414" spans="1:7" hidden="1">
      <c r="A414" t="s">
        <v>184</v>
      </c>
      <c r="B414" t="s">
        <v>598</v>
      </c>
      <c r="C414" t="s">
        <v>394</v>
      </c>
      <c r="D414" t="s">
        <v>596</v>
      </c>
      <c r="E414" t="s">
        <v>229</v>
      </c>
      <c r="F414">
        <v>2015</v>
      </c>
      <c r="G414">
        <v>32.351999999999997</v>
      </c>
    </row>
    <row r="415" spans="1:7" hidden="1">
      <c r="A415" t="s">
        <v>184</v>
      </c>
      <c r="B415" t="s">
        <v>598</v>
      </c>
      <c r="C415" t="s">
        <v>394</v>
      </c>
      <c r="D415" t="s">
        <v>596</v>
      </c>
      <c r="E415" t="s">
        <v>229</v>
      </c>
      <c r="F415">
        <v>2016</v>
      </c>
      <c r="G415">
        <v>33.536999999999999</v>
      </c>
    </row>
    <row r="416" spans="1:7" hidden="1">
      <c r="A416" t="s">
        <v>184</v>
      </c>
      <c r="B416" t="s">
        <v>598</v>
      </c>
      <c r="C416" t="s">
        <v>394</v>
      </c>
      <c r="D416" t="s">
        <v>596</v>
      </c>
      <c r="E416" t="s">
        <v>229</v>
      </c>
      <c r="F416">
        <v>2017</v>
      </c>
      <c r="G416">
        <v>34.137</v>
      </c>
    </row>
    <row r="417" spans="1:7" hidden="1">
      <c r="A417" t="s">
        <v>184</v>
      </c>
      <c r="B417" t="s">
        <v>598</v>
      </c>
      <c r="C417" t="s">
        <v>394</v>
      </c>
      <c r="D417" t="s">
        <v>596</v>
      </c>
      <c r="E417" t="s">
        <v>229</v>
      </c>
      <c r="F417">
        <v>2018</v>
      </c>
      <c r="G417">
        <v>35.027999999999999</v>
      </c>
    </row>
    <row r="418" spans="1:7" hidden="1">
      <c r="A418" t="s">
        <v>186</v>
      </c>
      <c r="B418" t="s">
        <v>598</v>
      </c>
      <c r="C418" t="s">
        <v>394</v>
      </c>
      <c r="D418" t="s">
        <v>596</v>
      </c>
      <c r="E418" t="s">
        <v>229</v>
      </c>
      <c r="F418">
        <v>2000</v>
      </c>
      <c r="G418">
        <v>31.05</v>
      </c>
    </row>
    <row r="419" spans="1:7" hidden="1">
      <c r="A419" t="s">
        <v>186</v>
      </c>
      <c r="B419" t="s">
        <v>598</v>
      </c>
      <c r="C419" t="s">
        <v>394</v>
      </c>
      <c r="D419" t="s">
        <v>596</v>
      </c>
      <c r="E419" t="s">
        <v>229</v>
      </c>
      <c r="F419">
        <v>2001</v>
      </c>
      <c r="G419">
        <v>30.821000000000002</v>
      </c>
    </row>
    <row r="420" spans="1:7" hidden="1">
      <c r="A420" t="s">
        <v>186</v>
      </c>
      <c r="B420" t="s">
        <v>598</v>
      </c>
      <c r="C420" t="s">
        <v>394</v>
      </c>
      <c r="D420" t="s">
        <v>596</v>
      </c>
      <c r="E420" t="s">
        <v>229</v>
      </c>
      <c r="F420">
        <v>2002</v>
      </c>
      <c r="G420">
        <v>31.247</v>
      </c>
    </row>
    <row r="421" spans="1:7" hidden="1">
      <c r="A421" t="s">
        <v>186</v>
      </c>
      <c r="B421" t="s">
        <v>598</v>
      </c>
      <c r="C421" t="s">
        <v>394</v>
      </c>
      <c r="D421" t="s">
        <v>596</v>
      </c>
      <c r="E421" t="s">
        <v>229</v>
      </c>
      <c r="F421">
        <v>2003</v>
      </c>
      <c r="G421">
        <v>31.338999999999999</v>
      </c>
    </row>
    <row r="422" spans="1:7" hidden="1">
      <c r="A422" t="s">
        <v>186</v>
      </c>
      <c r="B422" t="s">
        <v>598</v>
      </c>
      <c r="C422" t="s">
        <v>394</v>
      </c>
      <c r="D422" t="s">
        <v>596</v>
      </c>
      <c r="E422" t="s">
        <v>229</v>
      </c>
      <c r="F422">
        <v>2004</v>
      </c>
      <c r="G422">
        <v>30.15</v>
      </c>
    </row>
    <row r="423" spans="1:7" hidden="1">
      <c r="A423" t="s">
        <v>186</v>
      </c>
      <c r="B423" t="s">
        <v>598</v>
      </c>
      <c r="C423" t="s">
        <v>394</v>
      </c>
      <c r="D423" t="s">
        <v>596</v>
      </c>
      <c r="E423" t="s">
        <v>229</v>
      </c>
      <c r="F423">
        <v>2005</v>
      </c>
      <c r="G423">
        <v>30.806999999999999</v>
      </c>
    </row>
    <row r="424" spans="1:7" hidden="1">
      <c r="A424" t="s">
        <v>186</v>
      </c>
      <c r="B424" t="s">
        <v>598</v>
      </c>
      <c r="C424" t="s">
        <v>394</v>
      </c>
      <c r="D424" t="s">
        <v>596</v>
      </c>
      <c r="E424" t="s">
        <v>229</v>
      </c>
      <c r="F424">
        <v>2006</v>
      </c>
      <c r="G424">
        <v>31.331</v>
      </c>
    </row>
    <row r="425" spans="1:7" hidden="1">
      <c r="A425" t="s">
        <v>186</v>
      </c>
      <c r="B425" t="s">
        <v>598</v>
      </c>
      <c r="C425" t="s">
        <v>394</v>
      </c>
      <c r="D425" t="s">
        <v>596</v>
      </c>
      <c r="E425" t="s">
        <v>229</v>
      </c>
      <c r="F425">
        <v>2007</v>
      </c>
      <c r="G425">
        <v>31.817</v>
      </c>
    </row>
    <row r="426" spans="1:7" hidden="1">
      <c r="A426" t="s">
        <v>186</v>
      </c>
      <c r="B426" t="s">
        <v>598</v>
      </c>
      <c r="C426" t="s">
        <v>394</v>
      </c>
      <c r="D426" t="s">
        <v>596</v>
      </c>
      <c r="E426" t="s">
        <v>229</v>
      </c>
      <c r="F426">
        <v>2008</v>
      </c>
      <c r="G426">
        <v>31.73</v>
      </c>
    </row>
    <row r="427" spans="1:7" hidden="1">
      <c r="A427" t="s">
        <v>186</v>
      </c>
      <c r="B427" t="s">
        <v>598</v>
      </c>
      <c r="C427" t="s">
        <v>394</v>
      </c>
      <c r="D427" t="s">
        <v>596</v>
      </c>
      <c r="E427" t="s">
        <v>229</v>
      </c>
      <c r="F427">
        <v>2009</v>
      </c>
      <c r="G427">
        <v>29.914000000000001</v>
      </c>
    </row>
    <row r="428" spans="1:7" hidden="1">
      <c r="A428" t="s">
        <v>186</v>
      </c>
      <c r="B428" t="s">
        <v>598</v>
      </c>
      <c r="C428" t="s">
        <v>394</v>
      </c>
      <c r="D428" t="s">
        <v>596</v>
      </c>
      <c r="E428" t="s">
        <v>229</v>
      </c>
      <c r="F428">
        <v>2010</v>
      </c>
      <c r="G428">
        <v>30.405000000000001</v>
      </c>
    </row>
    <row r="429" spans="1:7" hidden="1">
      <c r="A429" t="s">
        <v>186</v>
      </c>
      <c r="B429" t="s">
        <v>598</v>
      </c>
      <c r="C429" t="s">
        <v>394</v>
      </c>
      <c r="D429" t="s">
        <v>596</v>
      </c>
      <c r="E429" t="s">
        <v>229</v>
      </c>
      <c r="F429">
        <v>2011</v>
      </c>
      <c r="G429">
        <v>32.329000000000001</v>
      </c>
    </row>
    <row r="430" spans="1:7" hidden="1">
      <c r="A430" t="s">
        <v>186</v>
      </c>
      <c r="B430" t="s">
        <v>598</v>
      </c>
      <c r="C430" t="s">
        <v>394</v>
      </c>
      <c r="D430" t="s">
        <v>596</v>
      </c>
      <c r="E430" t="s">
        <v>229</v>
      </c>
      <c r="F430">
        <v>2012</v>
      </c>
      <c r="G430">
        <v>31.779</v>
      </c>
    </row>
    <row r="431" spans="1:7" hidden="1">
      <c r="A431" t="s">
        <v>186</v>
      </c>
      <c r="B431" t="s">
        <v>598</v>
      </c>
      <c r="C431" t="s">
        <v>394</v>
      </c>
      <c r="D431" t="s">
        <v>596</v>
      </c>
      <c r="E431" t="s">
        <v>229</v>
      </c>
      <c r="F431">
        <v>2013</v>
      </c>
      <c r="G431">
        <v>34.073</v>
      </c>
    </row>
    <row r="432" spans="1:7" hidden="1">
      <c r="A432" t="s">
        <v>186</v>
      </c>
      <c r="B432" t="s">
        <v>598</v>
      </c>
      <c r="C432" t="s">
        <v>394</v>
      </c>
      <c r="D432" t="s">
        <v>596</v>
      </c>
      <c r="E432" t="s">
        <v>229</v>
      </c>
      <c r="F432">
        <v>2014</v>
      </c>
      <c r="G432">
        <v>34.255000000000003</v>
      </c>
    </row>
    <row r="433" spans="1:7" hidden="1">
      <c r="A433" t="s">
        <v>186</v>
      </c>
      <c r="B433" t="s">
        <v>598</v>
      </c>
      <c r="C433" t="s">
        <v>394</v>
      </c>
      <c r="D433" t="s">
        <v>596</v>
      </c>
      <c r="E433" t="s">
        <v>229</v>
      </c>
      <c r="F433">
        <v>2015</v>
      </c>
      <c r="G433">
        <v>34.447000000000003</v>
      </c>
    </row>
    <row r="434" spans="1:7" hidden="1">
      <c r="A434" t="s">
        <v>186</v>
      </c>
      <c r="B434" t="s">
        <v>598</v>
      </c>
      <c r="C434" t="s">
        <v>394</v>
      </c>
      <c r="D434" t="s">
        <v>596</v>
      </c>
      <c r="E434" t="s">
        <v>229</v>
      </c>
      <c r="F434">
        <v>2016</v>
      </c>
      <c r="G434">
        <v>34.124000000000002</v>
      </c>
    </row>
    <row r="435" spans="1:7" hidden="1">
      <c r="A435" t="s">
        <v>186</v>
      </c>
      <c r="B435" t="s">
        <v>598</v>
      </c>
      <c r="C435" t="s">
        <v>394</v>
      </c>
      <c r="D435" t="s">
        <v>596</v>
      </c>
      <c r="E435" t="s">
        <v>229</v>
      </c>
      <c r="F435">
        <v>2017</v>
      </c>
      <c r="G435">
        <v>34.441000000000003</v>
      </c>
    </row>
    <row r="436" spans="1:7" hidden="1">
      <c r="A436" t="s">
        <v>186</v>
      </c>
      <c r="B436" t="s">
        <v>598</v>
      </c>
      <c r="C436" t="s">
        <v>394</v>
      </c>
      <c r="D436" t="s">
        <v>596</v>
      </c>
      <c r="E436" t="s">
        <v>229</v>
      </c>
      <c r="F436">
        <v>2018</v>
      </c>
      <c r="G436">
        <v>35.393000000000001</v>
      </c>
    </row>
    <row r="437" spans="1:7" hidden="1">
      <c r="A437" t="s">
        <v>190</v>
      </c>
      <c r="B437" t="s">
        <v>598</v>
      </c>
      <c r="C437" t="s">
        <v>394</v>
      </c>
      <c r="D437" t="s">
        <v>596</v>
      </c>
      <c r="E437" t="s">
        <v>229</v>
      </c>
      <c r="F437">
        <v>2000</v>
      </c>
      <c r="G437">
        <v>33.625999999999998</v>
      </c>
    </row>
    <row r="438" spans="1:7" hidden="1">
      <c r="A438" t="s">
        <v>190</v>
      </c>
      <c r="B438" t="s">
        <v>598</v>
      </c>
      <c r="C438" t="s">
        <v>394</v>
      </c>
      <c r="D438" t="s">
        <v>596</v>
      </c>
      <c r="E438" t="s">
        <v>229</v>
      </c>
      <c r="F438">
        <v>2001</v>
      </c>
      <c r="G438">
        <v>32.689</v>
      </c>
    </row>
    <row r="439" spans="1:7" hidden="1">
      <c r="A439" t="s">
        <v>190</v>
      </c>
      <c r="B439" t="s">
        <v>598</v>
      </c>
      <c r="C439" t="s">
        <v>394</v>
      </c>
      <c r="D439" t="s">
        <v>596</v>
      </c>
      <c r="E439" t="s">
        <v>229</v>
      </c>
      <c r="F439">
        <v>2002</v>
      </c>
      <c r="G439">
        <v>32.805999999999997</v>
      </c>
    </row>
    <row r="440" spans="1:7" hidden="1">
      <c r="A440" t="s">
        <v>190</v>
      </c>
      <c r="B440" t="s">
        <v>598</v>
      </c>
      <c r="C440" t="s">
        <v>394</v>
      </c>
      <c r="D440" t="s">
        <v>596</v>
      </c>
      <c r="E440" t="s">
        <v>229</v>
      </c>
      <c r="F440">
        <v>2003</v>
      </c>
      <c r="G440">
        <v>32.534999999999997</v>
      </c>
    </row>
    <row r="441" spans="1:7" hidden="1">
      <c r="A441" t="s">
        <v>190</v>
      </c>
      <c r="B441" t="s">
        <v>598</v>
      </c>
      <c r="C441" t="s">
        <v>394</v>
      </c>
      <c r="D441" t="s">
        <v>596</v>
      </c>
      <c r="E441" t="s">
        <v>229</v>
      </c>
      <c r="F441">
        <v>2004</v>
      </c>
      <c r="G441">
        <v>31.506</v>
      </c>
    </row>
    <row r="442" spans="1:7" hidden="1">
      <c r="A442" t="s">
        <v>190</v>
      </c>
      <c r="B442" t="s">
        <v>598</v>
      </c>
      <c r="C442" t="s">
        <v>394</v>
      </c>
      <c r="D442" t="s">
        <v>596</v>
      </c>
      <c r="E442" t="s">
        <v>229</v>
      </c>
      <c r="F442">
        <v>2005</v>
      </c>
      <c r="G442">
        <v>31.263000000000002</v>
      </c>
    </row>
    <row r="443" spans="1:7" hidden="1">
      <c r="A443" t="s">
        <v>190</v>
      </c>
      <c r="B443" t="s">
        <v>598</v>
      </c>
      <c r="C443" t="s">
        <v>394</v>
      </c>
      <c r="D443" t="s">
        <v>596</v>
      </c>
      <c r="E443" t="s">
        <v>229</v>
      </c>
      <c r="F443">
        <v>2006</v>
      </c>
      <c r="G443">
        <v>29.306999999999999</v>
      </c>
    </row>
    <row r="444" spans="1:7" hidden="1">
      <c r="A444" t="s">
        <v>190</v>
      </c>
      <c r="B444" t="s">
        <v>598</v>
      </c>
      <c r="C444" t="s">
        <v>394</v>
      </c>
      <c r="D444" t="s">
        <v>596</v>
      </c>
      <c r="E444" t="s">
        <v>229</v>
      </c>
      <c r="F444">
        <v>2007</v>
      </c>
      <c r="G444">
        <v>29.209</v>
      </c>
    </row>
    <row r="445" spans="1:7" hidden="1">
      <c r="A445" t="s">
        <v>190</v>
      </c>
      <c r="B445" t="s">
        <v>598</v>
      </c>
      <c r="C445" t="s">
        <v>394</v>
      </c>
      <c r="D445" t="s">
        <v>596</v>
      </c>
      <c r="E445" t="s">
        <v>229</v>
      </c>
      <c r="F445">
        <v>2008</v>
      </c>
      <c r="G445">
        <v>29.045000000000002</v>
      </c>
    </row>
    <row r="446" spans="1:7" hidden="1">
      <c r="A446" t="s">
        <v>190</v>
      </c>
      <c r="B446" t="s">
        <v>598</v>
      </c>
      <c r="C446" t="s">
        <v>394</v>
      </c>
      <c r="D446" t="s">
        <v>596</v>
      </c>
      <c r="E446" t="s">
        <v>229</v>
      </c>
      <c r="F446">
        <v>2009</v>
      </c>
      <c r="G446">
        <v>28.867000000000001</v>
      </c>
    </row>
    <row r="447" spans="1:7" hidden="1">
      <c r="A447" t="s">
        <v>190</v>
      </c>
      <c r="B447" t="s">
        <v>598</v>
      </c>
      <c r="C447" t="s">
        <v>394</v>
      </c>
      <c r="D447" t="s">
        <v>596</v>
      </c>
      <c r="E447" t="s">
        <v>229</v>
      </c>
      <c r="F447">
        <v>2010</v>
      </c>
      <c r="G447">
        <v>28.074999999999999</v>
      </c>
    </row>
    <row r="448" spans="1:7" hidden="1">
      <c r="A448" t="s">
        <v>190</v>
      </c>
      <c r="B448" t="s">
        <v>598</v>
      </c>
      <c r="C448" t="s">
        <v>394</v>
      </c>
      <c r="D448" t="s">
        <v>596</v>
      </c>
      <c r="E448" t="s">
        <v>229</v>
      </c>
      <c r="F448">
        <v>2011</v>
      </c>
      <c r="G448">
        <v>28.619</v>
      </c>
    </row>
    <row r="449" spans="1:7" hidden="1">
      <c r="A449" t="s">
        <v>190</v>
      </c>
      <c r="B449" t="s">
        <v>598</v>
      </c>
      <c r="C449" t="s">
        <v>394</v>
      </c>
      <c r="D449" t="s">
        <v>596</v>
      </c>
      <c r="E449" t="s">
        <v>229</v>
      </c>
      <c r="F449">
        <v>2012</v>
      </c>
      <c r="G449">
        <v>28.337</v>
      </c>
    </row>
    <row r="450" spans="1:7" hidden="1">
      <c r="A450" t="s">
        <v>190</v>
      </c>
      <c r="B450" t="s">
        <v>598</v>
      </c>
      <c r="C450" t="s">
        <v>394</v>
      </c>
      <c r="D450" t="s">
        <v>596</v>
      </c>
      <c r="E450" t="s">
        <v>229</v>
      </c>
      <c r="F450">
        <v>2013</v>
      </c>
      <c r="G450">
        <v>30.277000000000001</v>
      </c>
    </row>
    <row r="451" spans="1:7" hidden="1">
      <c r="A451" t="s">
        <v>190</v>
      </c>
      <c r="B451" t="s">
        <v>598</v>
      </c>
      <c r="C451" t="s">
        <v>394</v>
      </c>
      <c r="D451" t="s">
        <v>596</v>
      </c>
      <c r="E451" t="s">
        <v>229</v>
      </c>
      <c r="F451">
        <v>2014</v>
      </c>
      <c r="G451">
        <v>31.131</v>
      </c>
    </row>
    <row r="452" spans="1:7" hidden="1">
      <c r="A452" t="s">
        <v>190</v>
      </c>
      <c r="B452" t="s">
        <v>598</v>
      </c>
      <c r="C452" t="s">
        <v>394</v>
      </c>
      <c r="D452" t="s">
        <v>596</v>
      </c>
      <c r="E452" t="s">
        <v>229</v>
      </c>
      <c r="F452">
        <v>2015</v>
      </c>
      <c r="G452">
        <v>32.081000000000003</v>
      </c>
    </row>
    <row r="453" spans="1:7" hidden="1">
      <c r="A453" t="s">
        <v>190</v>
      </c>
      <c r="B453" t="s">
        <v>598</v>
      </c>
      <c r="C453" t="s">
        <v>394</v>
      </c>
      <c r="D453" t="s">
        <v>596</v>
      </c>
      <c r="E453" t="s">
        <v>229</v>
      </c>
      <c r="F453">
        <v>2016</v>
      </c>
      <c r="G453">
        <v>32.335999999999999</v>
      </c>
    </row>
    <row r="454" spans="1:7" hidden="1">
      <c r="A454" t="s">
        <v>190</v>
      </c>
      <c r="B454" t="s">
        <v>598</v>
      </c>
      <c r="C454" t="s">
        <v>394</v>
      </c>
      <c r="D454" t="s">
        <v>596</v>
      </c>
      <c r="E454" t="s">
        <v>229</v>
      </c>
      <c r="F454">
        <v>2017</v>
      </c>
      <c r="G454">
        <v>33.103999999999999</v>
      </c>
    </row>
    <row r="455" spans="1:7" hidden="1">
      <c r="A455" t="s">
        <v>190</v>
      </c>
      <c r="B455" t="s">
        <v>598</v>
      </c>
      <c r="C455" t="s">
        <v>394</v>
      </c>
      <c r="D455" t="s">
        <v>596</v>
      </c>
      <c r="E455" t="s">
        <v>229</v>
      </c>
      <c r="F455">
        <v>2018</v>
      </c>
      <c r="G455">
        <v>33.052999999999997</v>
      </c>
    </row>
    <row r="456" spans="1:7">
      <c r="A456" t="s">
        <v>141</v>
      </c>
      <c r="B456" t="s">
        <v>598</v>
      </c>
      <c r="C456" t="s">
        <v>394</v>
      </c>
      <c r="D456" t="s">
        <v>596</v>
      </c>
      <c r="E456" t="s">
        <v>229</v>
      </c>
      <c r="F456">
        <v>2000</v>
      </c>
      <c r="G456">
        <v>33.228999999999999</v>
      </c>
    </row>
    <row r="457" spans="1:7">
      <c r="A457" t="s">
        <v>141</v>
      </c>
      <c r="B457" t="s">
        <v>598</v>
      </c>
      <c r="C457" t="s">
        <v>394</v>
      </c>
      <c r="D457" t="s">
        <v>596</v>
      </c>
      <c r="E457" t="s">
        <v>229</v>
      </c>
      <c r="F457">
        <v>2001</v>
      </c>
      <c r="G457">
        <v>32.838000000000001</v>
      </c>
    </row>
    <row r="458" spans="1:7">
      <c r="A458" t="s">
        <v>141</v>
      </c>
      <c r="B458" t="s">
        <v>598</v>
      </c>
      <c r="C458" t="s">
        <v>394</v>
      </c>
      <c r="D458" t="s">
        <v>596</v>
      </c>
      <c r="E458" t="s">
        <v>229</v>
      </c>
      <c r="F458">
        <v>2002</v>
      </c>
      <c r="G458">
        <v>33.226999999999997</v>
      </c>
    </row>
    <row r="459" spans="1:7">
      <c r="A459" t="s">
        <v>141</v>
      </c>
      <c r="B459" t="s">
        <v>598</v>
      </c>
      <c r="C459" t="s">
        <v>394</v>
      </c>
      <c r="D459" t="s">
        <v>596</v>
      </c>
      <c r="E459" t="s">
        <v>229</v>
      </c>
      <c r="F459">
        <v>2003</v>
      </c>
      <c r="G459">
        <v>33.124000000000002</v>
      </c>
    </row>
    <row r="460" spans="1:7">
      <c r="A460" t="s">
        <v>141</v>
      </c>
      <c r="B460" t="s">
        <v>598</v>
      </c>
      <c r="C460" t="s">
        <v>394</v>
      </c>
      <c r="D460" t="s">
        <v>596</v>
      </c>
      <c r="E460" t="s">
        <v>229</v>
      </c>
      <c r="F460">
        <v>2004</v>
      </c>
      <c r="G460">
        <v>34.098999999999997</v>
      </c>
    </row>
    <row r="461" spans="1:7">
      <c r="A461" t="s">
        <v>141</v>
      </c>
      <c r="B461" t="s">
        <v>598</v>
      </c>
      <c r="C461" t="s">
        <v>394</v>
      </c>
      <c r="D461" t="s">
        <v>596</v>
      </c>
      <c r="E461" t="s">
        <v>229</v>
      </c>
      <c r="F461">
        <v>2005</v>
      </c>
      <c r="G461">
        <v>35.143000000000001</v>
      </c>
    </row>
    <row r="462" spans="1:7">
      <c r="A462" t="s">
        <v>141</v>
      </c>
      <c r="B462" t="s">
        <v>598</v>
      </c>
      <c r="C462" t="s">
        <v>394</v>
      </c>
      <c r="D462" t="s">
        <v>596</v>
      </c>
      <c r="E462" t="s">
        <v>229</v>
      </c>
      <c r="F462">
        <v>2006</v>
      </c>
      <c r="G462">
        <v>35.932000000000002</v>
      </c>
    </row>
    <row r="463" spans="1:7">
      <c r="A463" t="s">
        <v>141</v>
      </c>
      <c r="B463" t="s">
        <v>598</v>
      </c>
      <c r="C463" t="s">
        <v>394</v>
      </c>
      <c r="D463" t="s">
        <v>596</v>
      </c>
      <c r="E463" t="s">
        <v>229</v>
      </c>
      <c r="F463">
        <v>2007</v>
      </c>
      <c r="G463">
        <v>36.357999999999997</v>
      </c>
    </row>
    <row r="464" spans="1:7">
      <c r="A464" t="s">
        <v>141</v>
      </c>
      <c r="B464" t="s">
        <v>598</v>
      </c>
      <c r="C464" t="s">
        <v>394</v>
      </c>
      <c r="D464" t="s">
        <v>596</v>
      </c>
      <c r="E464" t="s">
        <v>229</v>
      </c>
      <c r="F464">
        <v>2008</v>
      </c>
      <c r="G464">
        <v>32.104999999999997</v>
      </c>
    </row>
    <row r="465" spans="1:7">
      <c r="A465" t="s">
        <v>141</v>
      </c>
      <c r="B465" t="s">
        <v>598</v>
      </c>
      <c r="C465" t="s">
        <v>394</v>
      </c>
      <c r="D465" t="s">
        <v>596</v>
      </c>
      <c r="E465" t="s">
        <v>229</v>
      </c>
      <c r="F465">
        <v>2009</v>
      </c>
      <c r="G465">
        <v>29.707999999999998</v>
      </c>
    </row>
    <row r="466" spans="1:7">
      <c r="A466" t="s">
        <v>141</v>
      </c>
      <c r="B466" t="s">
        <v>598</v>
      </c>
      <c r="C466" t="s">
        <v>394</v>
      </c>
      <c r="D466" t="s">
        <v>596</v>
      </c>
      <c r="E466" t="s">
        <v>229</v>
      </c>
      <c r="F466">
        <v>2010</v>
      </c>
      <c r="G466">
        <v>31.210999999999999</v>
      </c>
    </row>
    <row r="467" spans="1:7">
      <c r="A467" t="s">
        <v>141</v>
      </c>
      <c r="B467" t="s">
        <v>598</v>
      </c>
      <c r="C467" t="s">
        <v>394</v>
      </c>
      <c r="D467" t="s">
        <v>596</v>
      </c>
      <c r="E467" t="s">
        <v>229</v>
      </c>
      <c r="F467">
        <v>2011</v>
      </c>
      <c r="G467">
        <v>31.173999999999999</v>
      </c>
    </row>
    <row r="468" spans="1:7">
      <c r="A468" t="s">
        <v>141</v>
      </c>
      <c r="B468" t="s">
        <v>598</v>
      </c>
      <c r="C468" t="s">
        <v>394</v>
      </c>
      <c r="D468" t="s">
        <v>596</v>
      </c>
      <c r="E468" t="s">
        <v>229</v>
      </c>
      <c r="F468">
        <v>2012</v>
      </c>
      <c r="G468">
        <v>32.128999999999998</v>
      </c>
    </row>
    <row r="469" spans="1:7">
      <c r="A469" t="s">
        <v>141</v>
      </c>
      <c r="B469" t="s">
        <v>598</v>
      </c>
      <c r="C469" t="s">
        <v>394</v>
      </c>
      <c r="D469" t="s">
        <v>596</v>
      </c>
      <c r="E469" t="s">
        <v>229</v>
      </c>
      <c r="F469">
        <v>2013</v>
      </c>
      <c r="G469">
        <v>32.914000000000001</v>
      </c>
    </row>
    <row r="470" spans="1:7">
      <c r="A470" t="s">
        <v>141</v>
      </c>
      <c r="B470" t="s">
        <v>598</v>
      </c>
      <c r="C470" t="s">
        <v>394</v>
      </c>
      <c r="D470" t="s">
        <v>596</v>
      </c>
      <c r="E470" t="s">
        <v>229</v>
      </c>
      <c r="F470">
        <v>2014</v>
      </c>
      <c r="G470">
        <v>33.593000000000004</v>
      </c>
    </row>
    <row r="471" spans="1:7">
      <c r="A471" t="s">
        <v>141</v>
      </c>
      <c r="B471" t="s">
        <v>598</v>
      </c>
      <c r="C471" t="s">
        <v>394</v>
      </c>
      <c r="D471" t="s">
        <v>596</v>
      </c>
      <c r="E471" t="s">
        <v>229</v>
      </c>
      <c r="F471">
        <v>2015</v>
      </c>
      <c r="G471">
        <v>33.627000000000002</v>
      </c>
    </row>
    <row r="472" spans="1:7">
      <c r="A472" t="s">
        <v>141</v>
      </c>
      <c r="B472" t="s">
        <v>598</v>
      </c>
      <c r="C472" t="s">
        <v>394</v>
      </c>
      <c r="D472" t="s">
        <v>596</v>
      </c>
      <c r="E472" t="s">
        <v>229</v>
      </c>
      <c r="F472">
        <v>2016</v>
      </c>
      <c r="G472">
        <v>33.29</v>
      </c>
    </row>
    <row r="473" spans="1:7">
      <c r="A473" t="s">
        <v>141</v>
      </c>
      <c r="B473" t="s">
        <v>598</v>
      </c>
      <c r="C473" t="s">
        <v>394</v>
      </c>
      <c r="D473" t="s">
        <v>596</v>
      </c>
      <c r="E473" t="s">
        <v>229</v>
      </c>
      <c r="F473">
        <v>2017</v>
      </c>
      <c r="G473">
        <v>33.683</v>
      </c>
    </row>
    <row r="474" spans="1:7">
      <c r="A474" t="s">
        <v>141</v>
      </c>
      <c r="B474" t="s">
        <v>598</v>
      </c>
      <c r="C474" t="s">
        <v>394</v>
      </c>
      <c r="D474" t="s">
        <v>596</v>
      </c>
      <c r="E474" t="s">
        <v>229</v>
      </c>
      <c r="F474">
        <v>2018</v>
      </c>
      <c r="G474">
        <v>34.401000000000003</v>
      </c>
    </row>
    <row r="475" spans="1:7" hidden="1">
      <c r="A475" t="s">
        <v>194</v>
      </c>
      <c r="B475" t="s">
        <v>598</v>
      </c>
      <c r="C475" t="s">
        <v>394</v>
      </c>
      <c r="D475" t="s">
        <v>596</v>
      </c>
      <c r="E475" t="s">
        <v>229</v>
      </c>
      <c r="F475">
        <v>2000</v>
      </c>
      <c r="G475">
        <v>48.917000000000002</v>
      </c>
    </row>
    <row r="476" spans="1:7" hidden="1">
      <c r="A476" t="s">
        <v>194</v>
      </c>
      <c r="B476" t="s">
        <v>598</v>
      </c>
      <c r="C476" t="s">
        <v>394</v>
      </c>
      <c r="D476" t="s">
        <v>596</v>
      </c>
      <c r="E476" t="s">
        <v>229</v>
      </c>
      <c r="F476">
        <v>2001</v>
      </c>
      <c r="G476">
        <v>46.761000000000003</v>
      </c>
    </row>
    <row r="477" spans="1:7" hidden="1">
      <c r="A477" t="s">
        <v>194</v>
      </c>
      <c r="B477" t="s">
        <v>598</v>
      </c>
      <c r="C477" t="s">
        <v>394</v>
      </c>
      <c r="D477" t="s">
        <v>596</v>
      </c>
      <c r="E477" t="s">
        <v>229</v>
      </c>
      <c r="F477">
        <v>2002</v>
      </c>
      <c r="G477">
        <v>45.101999999999997</v>
      </c>
    </row>
    <row r="478" spans="1:7" hidden="1">
      <c r="A478" t="s">
        <v>194</v>
      </c>
      <c r="B478" t="s">
        <v>598</v>
      </c>
      <c r="C478" t="s">
        <v>394</v>
      </c>
      <c r="D478" t="s">
        <v>596</v>
      </c>
      <c r="E478" t="s">
        <v>229</v>
      </c>
      <c r="F478">
        <v>2003</v>
      </c>
      <c r="G478">
        <v>45.414999999999999</v>
      </c>
    </row>
    <row r="479" spans="1:7" hidden="1">
      <c r="A479" t="s">
        <v>194</v>
      </c>
      <c r="B479" t="s">
        <v>598</v>
      </c>
      <c r="C479" t="s">
        <v>394</v>
      </c>
      <c r="D479" t="s">
        <v>596</v>
      </c>
      <c r="E479" t="s">
        <v>229</v>
      </c>
      <c r="F479">
        <v>2004</v>
      </c>
      <c r="G479">
        <v>45.6</v>
      </c>
    </row>
    <row r="480" spans="1:7" hidden="1">
      <c r="A480" t="s">
        <v>194</v>
      </c>
      <c r="B480" t="s">
        <v>598</v>
      </c>
      <c r="C480" t="s">
        <v>394</v>
      </c>
      <c r="D480" t="s">
        <v>596</v>
      </c>
      <c r="E480" t="s">
        <v>229</v>
      </c>
      <c r="F480">
        <v>2005</v>
      </c>
      <c r="G480">
        <v>46.563000000000002</v>
      </c>
    </row>
    <row r="481" spans="1:7" hidden="1">
      <c r="A481" t="s">
        <v>194</v>
      </c>
      <c r="B481" t="s">
        <v>598</v>
      </c>
      <c r="C481" t="s">
        <v>394</v>
      </c>
      <c r="D481" t="s">
        <v>596</v>
      </c>
      <c r="E481" t="s">
        <v>229</v>
      </c>
      <c r="F481">
        <v>2006</v>
      </c>
      <c r="G481">
        <v>45.914999999999999</v>
      </c>
    </row>
    <row r="482" spans="1:7" hidden="1">
      <c r="A482" t="s">
        <v>194</v>
      </c>
      <c r="B482" t="s">
        <v>598</v>
      </c>
      <c r="C482" t="s">
        <v>394</v>
      </c>
      <c r="D482" t="s">
        <v>596</v>
      </c>
      <c r="E482" t="s">
        <v>229</v>
      </c>
      <c r="F482">
        <v>2007</v>
      </c>
      <c r="G482">
        <v>44.917000000000002</v>
      </c>
    </row>
    <row r="483" spans="1:7" hidden="1">
      <c r="A483" t="s">
        <v>194</v>
      </c>
      <c r="B483" t="s">
        <v>598</v>
      </c>
      <c r="C483" t="s">
        <v>394</v>
      </c>
      <c r="D483" t="s">
        <v>596</v>
      </c>
      <c r="E483" t="s">
        <v>229</v>
      </c>
      <c r="F483">
        <v>2008</v>
      </c>
      <c r="G483">
        <v>43.954000000000001</v>
      </c>
    </row>
    <row r="484" spans="1:7" hidden="1">
      <c r="A484" t="s">
        <v>194</v>
      </c>
      <c r="B484" t="s">
        <v>598</v>
      </c>
      <c r="C484" t="s">
        <v>394</v>
      </c>
      <c r="D484" t="s">
        <v>596</v>
      </c>
      <c r="E484" t="s">
        <v>229</v>
      </c>
      <c r="F484">
        <v>2009</v>
      </c>
      <c r="G484">
        <v>44.043999999999997</v>
      </c>
    </row>
    <row r="485" spans="1:7" hidden="1">
      <c r="A485" t="s">
        <v>194</v>
      </c>
      <c r="B485" t="s">
        <v>598</v>
      </c>
      <c r="C485" t="s">
        <v>394</v>
      </c>
      <c r="D485" t="s">
        <v>596</v>
      </c>
      <c r="E485" t="s">
        <v>229</v>
      </c>
      <c r="F485">
        <v>2010</v>
      </c>
      <c r="G485">
        <v>43.171999999999997</v>
      </c>
    </row>
    <row r="486" spans="1:7" hidden="1">
      <c r="A486" t="s">
        <v>194</v>
      </c>
      <c r="B486" t="s">
        <v>598</v>
      </c>
      <c r="C486" t="s">
        <v>394</v>
      </c>
      <c r="D486" t="s">
        <v>596</v>
      </c>
      <c r="E486" t="s">
        <v>229</v>
      </c>
      <c r="F486">
        <v>2011</v>
      </c>
      <c r="G486">
        <v>42.454000000000001</v>
      </c>
    </row>
    <row r="487" spans="1:7" hidden="1">
      <c r="A487" t="s">
        <v>194</v>
      </c>
      <c r="B487" t="s">
        <v>598</v>
      </c>
      <c r="C487" t="s">
        <v>394</v>
      </c>
      <c r="D487" t="s">
        <v>596</v>
      </c>
      <c r="E487" t="s">
        <v>229</v>
      </c>
      <c r="F487">
        <v>2012</v>
      </c>
      <c r="G487">
        <v>42.523000000000003</v>
      </c>
    </row>
    <row r="488" spans="1:7" hidden="1">
      <c r="A488" t="s">
        <v>194</v>
      </c>
      <c r="B488" t="s">
        <v>598</v>
      </c>
      <c r="C488" t="s">
        <v>394</v>
      </c>
      <c r="D488" t="s">
        <v>596</v>
      </c>
      <c r="E488" t="s">
        <v>229</v>
      </c>
      <c r="F488">
        <v>2013</v>
      </c>
      <c r="G488">
        <v>42.859000000000002</v>
      </c>
    </row>
    <row r="489" spans="1:7" hidden="1">
      <c r="A489" t="s">
        <v>194</v>
      </c>
      <c r="B489" t="s">
        <v>598</v>
      </c>
      <c r="C489" t="s">
        <v>394</v>
      </c>
      <c r="D489" t="s">
        <v>596</v>
      </c>
      <c r="E489" t="s">
        <v>229</v>
      </c>
      <c r="F489">
        <v>2014</v>
      </c>
      <c r="G489">
        <v>42.54</v>
      </c>
    </row>
    <row r="490" spans="1:7" hidden="1">
      <c r="A490" t="s">
        <v>194</v>
      </c>
      <c r="B490" t="s">
        <v>598</v>
      </c>
      <c r="C490" t="s">
        <v>394</v>
      </c>
      <c r="D490" t="s">
        <v>596</v>
      </c>
      <c r="E490" t="s">
        <v>229</v>
      </c>
      <c r="F490">
        <v>2015</v>
      </c>
      <c r="G490">
        <v>43.064</v>
      </c>
    </row>
    <row r="491" spans="1:7" hidden="1">
      <c r="A491" t="s">
        <v>194</v>
      </c>
      <c r="B491" t="s">
        <v>598</v>
      </c>
      <c r="C491" t="s">
        <v>394</v>
      </c>
      <c r="D491" t="s">
        <v>596</v>
      </c>
      <c r="E491" t="s">
        <v>229</v>
      </c>
      <c r="F491">
        <v>2016</v>
      </c>
      <c r="G491">
        <v>44.207999999999998</v>
      </c>
    </row>
    <row r="492" spans="1:7" hidden="1">
      <c r="A492" t="s">
        <v>194</v>
      </c>
      <c r="B492" t="s">
        <v>598</v>
      </c>
      <c r="C492" t="s">
        <v>394</v>
      </c>
      <c r="D492" t="s">
        <v>596</v>
      </c>
      <c r="E492" t="s">
        <v>229</v>
      </c>
      <c r="F492">
        <v>2017</v>
      </c>
      <c r="G492">
        <v>44.384999999999998</v>
      </c>
    </row>
    <row r="493" spans="1:7" hidden="1">
      <c r="A493" t="s">
        <v>194</v>
      </c>
      <c r="B493" t="s">
        <v>598</v>
      </c>
      <c r="C493" t="s">
        <v>394</v>
      </c>
      <c r="D493" t="s">
        <v>596</v>
      </c>
      <c r="E493" t="s">
        <v>229</v>
      </c>
      <c r="F493">
        <v>2018</v>
      </c>
      <c r="G493">
        <v>43.933999999999997</v>
      </c>
    </row>
    <row r="494" spans="1:7" hidden="1">
      <c r="A494" t="s">
        <v>134</v>
      </c>
      <c r="B494" t="s">
        <v>598</v>
      </c>
      <c r="C494" t="s">
        <v>394</v>
      </c>
      <c r="D494" t="s">
        <v>596</v>
      </c>
      <c r="E494" t="s">
        <v>229</v>
      </c>
      <c r="F494">
        <v>2000</v>
      </c>
      <c r="G494">
        <v>27.606999999999999</v>
      </c>
    </row>
    <row r="495" spans="1:7" hidden="1">
      <c r="A495" t="s">
        <v>134</v>
      </c>
      <c r="B495" t="s">
        <v>598</v>
      </c>
      <c r="C495" t="s">
        <v>394</v>
      </c>
      <c r="D495" t="s">
        <v>596</v>
      </c>
      <c r="E495" t="s">
        <v>229</v>
      </c>
      <c r="F495">
        <v>2001</v>
      </c>
      <c r="G495">
        <v>27.033999999999999</v>
      </c>
    </row>
    <row r="496" spans="1:7" hidden="1">
      <c r="A496" t="s">
        <v>134</v>
      </c>
      <c r="B496" t="s">
        <v>598</v>
      </c>
      <c r="C496" t="s">
        <v>394</v>
      </c>
      <c r="D496" t="s">
        <v>596</v>
      </c>
      <c r="E496" t="s">
        <v>229</v>
      </c>
      <c r="F496">
        <v>2002</v>
      </c>
      <c r="G496">
        <v>27.625</v>
      </c>
    </row>
    <row r="497" spans="1:7" hidden="1">
      <c r="A497" t="s">
        <v>134</v>
      </c>
      <c r="B497" t="s">
        <v>598</v>
      </c>
      <c r="C497" t="s">
        <v>394</v>
      </c>
      <c r="D497" t="s">
        <v>596</v>
      </c>
      <c r="E497" t="s">
        <v>229</v>
      </c>
      <c r="F497">
        <v>2003</v>
      </c>
      <c r="G497">
        <v>26.931000000000001</v>
      </c>
    </row>
    <row r="498" spans="1:7" hidden="1">
      <c r="A498" t="s">
        <v>134</v>
      </c>
      <c r="B498" t="s">
        <v>598</v>
      </c>
      <c r="C498" t="s">
        <v>394</v>
      </c>
      <c r="D498" t="s">
        <v>596</v>
      </c>
      <c r="E498" t="s">
        <v>229</v>
      </c>
      <c r="F498">
        <v>2004</v>
      </c>
      <c r="G498">
        <v>26.608000000000001</v>
      </c>
    </row>
    <row r="499" spans="1:7" hidden="1">
      <c r="A499" t="s">
        <v>134</v>
      </c>
      <c r="B499" t="s">
        <v>598</v>
      </c>
      <c r="C499" t="s">
        <v>394</v>
      </c>
      <c r="D499" t="s">
        <v>596</v>
      </c>
      <c r="E499" t="s">
        <v>229</v>
      </c>
      <c r="F499">
        <v>2005</v>
      </c>
      <c r="G499">
        <v>26.646000000000001</v>
      </c>
    </row>
    <row r="500" spans="1:7" hidden="1">
      <c r="A500" t="s">
        <v>134</v>
      </c>
      <c r="B500" t="s">
        <v>598</v>
      </c>
      <c r="C500" t="s">
        <v>394</v>
      </c>
      <c r="D500" t="s">
        <v>596</v>
      </c>
      <c r="E500" t="s">
        <v>229</v>
      </c>
      <c r="F500">
        <v>2006</v>
      </c>
      <c r="G500">
        <v>26.446000000000002</v>
      </c>
    </row>
    <row r="501" spans="1:7" hidden="1">
      <c r="A501" t="s">
        <v>134</v>
      </c>
      <c r="B501" t="s">
        <v>598</v>
      </c>
      <c r="C501" t="s">
        <v>394</v>
      </c>
      <c r="D501" t="s">
        <v>596</v>
      </c>
      <c r="E501" t="s">
        <v>229</v>
      </c>
      <c r="F501">
        <v>2007</v>
      </c>
      <c r="G501">
        <v>26.204000000000001</v>
      </c>
    </row>
    <row r="502" spans="1:7" hidden="1">
      <c r="A502" t="s">
        <v>134</v>
      </c>
      <c r="B502" t="s">
        <v>598</v>
      </c>
      <c r="C502" t="s">
        <v>394</v>
      </c>
      <c r="D502" t="s">
        <v>596</v>
      </c>
      <c r="E502" t="s">
        <v>229</v>
      </c>
      <c r="F502">
        <v>2008</v>
      </c>
      <c r="G502">
        <v>26.582999999999998</v>
      </c>
    </row>
    <row r="503" spans="1:7" hidden="1">
      <c r="A503" t="s">
        <v>134</v>
      </c>
      <c r="B503" t="s">
        <v>598</v>
      </c>
      <c r="C503" t="s">
        <v>394</v>
      </c>
      <c r="D503" t="s">
        <v>596</v>
      </c>
      <c r="E503" t="s">
        <v>229</v>
      </c>
      <c r="F503">
        <v>2009</v>
      </c>
      <c r="G503">
        <v>26.978000000000002</v>
      </c>
    </row>
    <row r="504" spans="1:7" hidden="1">
      <c r="A504" t="s">
        <v>134</v>
      </c>
      <c r="B504" t="s">
        <v>598</v>
      </c>
      <c r="C504" t="s">
        <v>394</v>
      </c>
      <c r="D504" t="s">
        <v>596</v>
      </c>
      <c r="E504" t="s">
        <v>229</v>
      </c>
      <c r="F504">
        <v>2010</v>
      </c>
      <c r="G504">
        <v>26.594999999999999</v>
      </c>
    </row>
    <row r="505" spans="1:7" hidden="1">
      <c r="A505" t="s">
        <v>134</v>
      </c>
      <c r="B505" t="s">
        <v>598</v>
      </c>
      <c r="C505" t="s">
        <v>394</v>
      </c>
      <c r="D505" t="s">
        <v>596</v>
      </c>
      <c r="E505" t="s">
        <v>229</v>
      </c>
      <c r="F505">
        <v>2011</v>
      </c>
      <c r="G505">
        <v>26.893000000000001</v>
      </c>
    </row>
    <row r="506" spans="1:7" hidden="1">
      <c r="A506" t="s">
        <v>134</v>
      </c>
      <c r="B506" t="s">
        <v>598</v>
      </c>
      <c r="C506" t="s">
        <v>394</v>
      </c>
      <c r="D506" t="s">
        <v>596</v>
      </c>
      <c r="E506" t="s">
        <v>229</v>
      </c>
      <c r="F506">
        <v>2012</v>
      </c>
      <c r="G506">
        <v>26.91</v>
      </c>
    </row>
    <row r="507" spans="1:7" hidden="1">
      <c r="A507" t="s">
        <v>134</v>
      </c>
      <c r="B507" t="s">
        <v>598</v>
      </c>
      <c r="C507" t="s">
        <v>394</v>
      </c>
      <c r="D507" t="s">
        <v>596</v>
      </c>
      <c r="E507" t="s">
        <v>229</v>
      </c>
      <c r="F507">
        <v>2013</v>
      </c>
      <c r="G507">
        <v>26.998000000000001</v>
      </c>
    </row>
    <row r="508" spans="1:7" hidden="1">
      <c r="A508" t="s">
        <v>134</v>
      </c>
      <c r="B508" t="s">
        <v>598</v>
      </c>
      <c r="C508" t="s">
        <v>394</v>
      </c>
      <c r="D508" t="s">
        <v>596</v>
      </c>
      <c r="E508" t="s">
        <v>229</v>
      </c>
      <c r="F508">
        <v>2014</v>
      </c>
      <c r="G508">
        <v>26.882000000000001</v>
      </c>
    </row>
    <row r="509" spans="1:7" hidden="1">
      <c r="A509" t="s">
        <v>134</v>
      </c>
      <c r="B509" t="s">
        <v>598</v>
      </c>
      <c r="C509" t="s">
        <v>394</v>
      </c>
      <c r="D509" t="s">
        <v>596</v>
      </c>
      <c r="E509" t="s">
        <v>229</v>
      </c>
      <c r="F509">
        <v>2015</v>
      </c>
      <c r="G509">
        <v>27.574000000000002</v>
      </c>
    </row>
    <row r="510" spans="1:7" hidden="1">
      <c r="A510" t="s">
        <v>134</v>
      </c>
      <c r="B510" t="s">
        <v>598</v>
      </c>
      <c r="C510" t="s">
        <v>394</v>
      </c>
      <c r="D510" t="s">
        <v>596</v>
      </c>
      <c r="E510" t="s">
        <v>229</v>
      </c>
      <c r="F510">
        <v>2016</v>
      </c>
      <c r="G510">
        <v>27.707999999999998</v>
      </c>
    </row>
    <row r="511" spans="1:7" hidden="1">
      <c r="A511" t="s">
        <v>134</v>
      </c>
      <c r="B511" t="s">
        <v>598</v>
      </c>
      <c r="C511" t="s">
        <v>394</v>
      </c>
      <c r="D511" t="s">
        <v>596</v>
      </c>
      <c r="E511" t="s">
        <v>229</v>
      </c>
      <c r="F511">
        <v>2017</v>
      </c>
      <c r="G511">
        <v>28.443999999999999</v>
      </c>
    </row>
    <row r="512" spans="1:7" hidden="1">
      <c r="A512" t="s">
        <v>134</v>
      </c>
      <c r="B512" t="s">
        <v>598</v>
      </c>
      <c r="C512" t="s">
        <v>394</v>
      </c>
      <c r="D512" t="s">
        <v>596</v>
      </c>
      <c r="E512" t="s">
        <v>229</v>
      </c>
      <c r="F512">
        <v>2018</v>
      </c>
      <c r="G512">
        <v>27.937999999999999</v>
      </c>
    </row>
    <row r="513" spans="1:7" hidden="1">
      <c r="A513" t="s">
        <v>196</v>
      </c>
      <c r="B513" t="s">
        <v>598</v>
      </c>
      <c r="C513" t="s">
        <v>394</v>
      </c>
      <c r="D513" t="s">
        <v>596</v>
      </c>
      <c r="E513" t="s">
        <v>229</v>
      </c>
      <c r="F513">
        <v>2000</v>
      </c>
      <c r="G513">
        <v>23.591999999999999</v>
      </c>
    </row>
    <row r="514" spans="1:7" hidden="1">
      <c r="A514" t="s">
        <v>196</v>
      </c>
      <c r="B514" t="s">
        <v>598</v>
      </c>
      <c r="C514" t="s">
        <v>394</v>
      </c>
      <c r="D514" t="s">
        <v>596</v>
      </c>
      <c r="E514" t="s">
        <v>229</v>
      </c>
      <c r="F514">
        <v>2001</v>
      </c>
      <c r="G514">
        <v>25.550999999999998</v>
      </c>
    </row>
    <row r="515" spans="1:7" hidden="1">
      <c r="A515" t="s">
        <v>196</v>
      </c>
      <c r="B515" t="s">
        <v>598</v>
      </c>
      <c r="C515" t="s">
        <v>394</v>
      </c>
      <c r="D515" t="s">
        <v>596</v>
      </c>
      <c r="E515" t="s">
        <v>229</v>
      </c>
      <c r="F515">
        <v>2002</v>
      </c>
      <c r="G515">
        <v>24.009</v>
      </c>
    </row>
    <row r="516" spans="1:7" hidden="1">
      <c r="A516" t="s">
        <v>196</v>
      </c>
      <c r="B516" t="s">
        <v>598</v>
      </c>
      <c r="C516" t="s">
        <v>394</v>
      </c>
      <c r="D516" t="s">
        <v>596</v>
      </c>
      <c r="E516" t="s">
        <v>229</v>
      </c>
      <c r="F516">
        <v>2003</v>
      </c>
      <c r="G516">
        <v>25.201000000000001</v>
      </c>
    </row>
    <row r="517" spans="1:7" hidden="1">
      <c r="A517" t="s">
        <v>196</v>
      </c>
      <c r="B517" t="s">
        <v>598</v>
      </c>
      <c r="C517" t="s">
        <v>394</v>
      </c>
      <c r="D517" t="s">
        <v>596</v>
      </c>
      <c r="E517" t="s">
        <v>229</v>
      </c>
      <c r="F517">
        <v>2004</v>
      </c>
      <c r="G517">
        <v>23.321999999999999</v>
      </c>
    </row>
    <row r="518" spans="1:7" hidden="1">
      <c r="A518" t="s">
        <v>196</v>
      </c>
      <c r="B518" t="s">
        <v>598</v>
      </c>
      <c r="C518" t="s">
        <v>394</v>
      </c>
      <c r="D518" t="s">
        <v>596</v>
      </c>
      <c r="E518" t="s">
        <v>229</v>
      </c>
      <c r="F518">
        <v>2005</v>
      </c>
      <c r="G518">
        <v>23.366</v>
      </c>
    </row>
    <row r="519" spans="1:7" hidden="1">
      <c r="A519" t="s">
        <v>196</v>
      </c>
      <c r="B519" t="s">
        <v>598</v>
      </c>
      <c r="C519" t="s">
        <v>394</v>
      </c>
      <c r="D519" t="s">
        <v>596</v>
      </c>
      <c r="E519" t="s">
        <v>229</v>
      </c>
      <c r="F519">
        <v>2006</v>
      </c>
      <c r="G519">
        <v>23.565000000000001</v>
      </c>
    </row>
    <row r="520" spans="1:7" hidden="1">
      <c r="A520" t="s">
        <v>196</v>
      </c>
      <c r="B520" t="s">
        <v>598</v>
      </c>
      <c r="C520" t="s">
        <v>394</v>
      </c>
      <c r="D520" t="s">
        <v>596</v>
      </c>
      <c r="E520" t="s">
        <v>229</v>
      </c>
      <c r="F520">
        <v>2007</v>
      </c>
      <c r="G520">
        <v>23.062000000000001</v>
      </c>
    </row>
    <row r="521" spans="1:7" hidden="1">
      <c r="A521" t="s">
        <v>196</v>
      </c>
      <c r="B521" t="s">
        <v>598</v>
      </c>
      <c r="C521" t="s">
        <v>394</v>
      </c>
      <c r="D521" t="s">
        <v>596</v>
      </c>
      <c r="E521" t="s">
        <v>229</v>
      </c>
      <c r="F521">
        <v>2008</v>
      </c>
      <c r="G521">
        <v>23.145</v>
      </c>
    </row>
    <row r="522" spans="1:7" hidden="1">
      <c r="A522" t="s">
        <v>196</v>
      </c>
      <c r="B522" t="s">
        <v>598</v>
      </c>
      <c r="C522" t="s">
        <v>394</v>
      </c>
      <c r="D522" t="s">
        <v>596</v>
      </c>
      <c r="E522" t="s">
        <v>229</v>
      </c>
      <c r="F522">
        <v>2009</v>
      </c>
      <c r="G522">
        <v>23.486000000000001</v>
      </c>
    </row>
    <row r="523" spans="1:7" hidden="1">
      <c r="A523" t="s">
        <v>196</v>
      </c>
      <c r="B523" t="s">
        <v>598</v>
      </c>
      <c r="C523" t="s">
        <v>394</v>
      </c>
      <c r="D523" t="s">
        <v>596</v>
      </c>
      <c r="E523" t="s">
        <v>229</v>
      </c>
      <c r="F523">
        <v>2010</v>
      </c>
      <c r="G523">
        <v>24.815999999999999</v>
      </c>
    </row>
    <row r="524" spans="1:7" hidden="1">
      <c r="A524" t="s">
        <v>196</v>
      </c>
      <c r="B524" t="s">
        <v>598</v>
      </c>
      <c r="C524" t="s">
        <v>394</v>
      </c>
      <c r="D524" t="s">
        <v>596</v>
      </c>
      <c r="E524" t="s">
        <v>229</v>
      </c>
      <c r="F524">
        <v>2011</v>
      </c>
      <c r="G524">
        <v>25.899000000000001</v>
      </c>
    </row>
    <row r="525" spans="1:7" hidden="1">
      <c r="A525" t="s">
        <v>196</v>
      </c>
      <c r="B525" t="s">
        <v>598</v>
      </c>
      <c r="C525" t="s">
        <v>394</v>
      </c>
      <c r="D525" t="s">
        <v>596</v>
      </c>
      <c r="E525" t="s">
        <v>229</v>
      </c>
      <c r="F525">
        <v>2012</v>
      </c>
      <c r="G525">
        <v>24.946000000000002</v>
      </c>
    </row>
    <row r="526" spans="1:7" hidden="1">
      <c r="A526" t="s">
        <v>196</v>
      </c>
      <c r="B526" t="s">
        <v>598</v>
      </c>
      <c r="C526" t="s">
        <v>394</v>
      </c>
      <c r="D526" t="s">
        <v>596</v>
      </c>
      <c r="E526" t="s">
        <v>229</v>
      </c>
      <c r="F526">
        <v>2013</v>
      </c>
      <c r="G526">
        <v>25.346</v>
      </c>
    </row>
    <row r="527" spans="1:7" hidden="1">
      <c r="A527" t="s">
        <v>196</v>
      </c>
      <c r="B527" t="s">
        <v>598</v>
      </c>
      <c r="C527" t="s">
        <v>394</v>
      </c>
      <c r="D527" t="s">
        <v>596</v>
      </c>
      <c r="E527" t="s">
        <v>229</v>
      </c>
      <c r="F527">
        <v>2014</v>
      </c>
      <c r="G527">
        <v>24.582000000000001</v>
      </c>
    </row>
    <row r="528" spans="1:7" hidden="1">
      <c r="A528" t="s">
        <v>196</v>
      </c>
      <c r="B528" t="s">
        <v>598</v>
      </c>
      <c r="C528" t="s">
        <v>394</v>
      </c>
      <c r="D528" t="s">
        <v>596</v>
      </c>
      <c r="E528" t="s">
        <v>229</v>
      </c>
      <c r="F528">
        <v>2015</v>
      </c>
      <c r="G528">
        <v>25.088000000000001</v>
      </c>
    </row>
    <row r="529" spans="1:7" hidden="1">
      <c r="A529" t="s">
        <v>196</v>
      </c>
      <c r="B529" t="s">
        <v>598</v>
      </c>
      <c r="C529" t="s">
        <v>394</v>
      </c>
      <c r="D529" t="s">
        <v>596</v>
      </c>
      <c r="E529" t="s">
        <v>229</v>
      </c>
      <c r="F529">
        <v>2016</v>
      </c>
      <c r="G529">
        <v>25.302</v>
      </c>
    </row>
    <row r="530" spans="1:7" hidden="1">
      <c r="A530" t="s">
        <v>196</v>
      </c>
      <c r="B530" t="s">
        <v>598</v>
      </c>
      <c r="C530" t="s">
        <v>394</v>
      </c>
      <c r="D530" t="s">
        <v>596</v>
      </c>
      <c r="E530" t="s">
        <v>229</v>
      </c>
      <c r="F530">
        <v>2017</v>
      </c>
      <c r="G530">
        <v>24.896000000000001</v>
      </c>
    </row>
    <row r="531" spans="1:7" hidden="1">
      <c r="A531" t="s">
        <v>196</v>
      </c>
      <c r="B531" t="s">
        <v>598</v>
      </c>
      <c r="C531" t="s">
        <v>394</v>
      </c>
      <c r="D531" t="s">
        <v>596</v>
      </c>
      <c r="E531" t="s">
        <v>229</v>
      </c>
      <c r="F531">
        <v>2018</v>
      </c>
      <c r="G531">
        <v>24.352</v>
      </c>
    </row>
    <row r="532" spans="1:7" hidden="1">
      <c r="A532" t="s">
        <v>149</v>
      </c>
      <c r="B532" t="s">
        <v>598</v>
      </c>
      <c r="C532" t="s">
        <v>394</v>
      </c>
      <c r="D532" t="s">
        <v>596</v>
      </c>
      <c r="E532" t="s">
        <v>229</v>
      </c>
      <c r="F532">
        <v>2000</v>
      </c>
      <c r="G532">
        <v>32.923999999999999</v>
      </c>
    </row>
    <row r="533" spans="1:7" hidden="1">
      <c r="A533" t="s">
        <v>149</v>
      </c>
      <c r="B533" t="s">
        <v>598</v>
      </c>
      <c r="C533" t="s">
        <v>394</v>
      </c>
      <c r="D533" t="s">
        <v>596</v>
      </c>
      <c r="E533" t="s">
        <v>229</v>
      </c>
      <c r="F533">
        <v>2001</v>
      </c>
      <c r="G533">
        <v>32.58</v>
      </c>
    </row>
    <row r="534" spans="1:7" hidden="1">
      <c r="A534" t="s">
        <v>149</v>
      </c>
      <c r="B534" t="s">
        <v>598</v>
      </c>
      <c r="C534" t="s">
        <v>394</v>
      </c>
      <c r="D534" t="s">
        <v>596</v>
      </c>
      <c r="E534" t="s">
        <v>229</v>
      </c>
      <c r="F534">
        <v>2002</v>
      </c>
      <c r="G534">
        <v>31.545999999999999</v>
      </c>
    </row>
    <row r="535" spans="1:7" hidden="1">
      <c r="A535" t="s">
        <v>149</v>
      </c>
      <c r="B535" t="s">
        <v>598</v>
      </c>
      <c r="C535" t="s">
        <v>394</v>
      </c>
      <c r="D535" t="s">
        <v>596</v>
      </c>
      <c r="E535" t="s">
        <v>229</v>
      </c>
      <c r="F535">
        <v>2003</v>
      </c>
      <c r="G535">
        <v>31.271999999999998</v>
      </c>
    </row>
    <row r="536" spans="1:7" hidden="1">
      <c r="A536" t="s">
        <v>149</v>
      </c>
      <c r="B536" t="s">
        <v>598</v>
      </c>
      <c r="C536" t="s">
        <v>394</v>
      </c>
      <c r="D536" t="s">
        <v>596</v>
      </c>
      <c r="E536" t="s">
        <v>229</v>
      </c>
      <c r="F536">
        <v>2004</v>
      </c>
      <c r="G536">
        <v>32.283000000000001</v>
      </c>
    </row>
    <row r="537" spans="1:7" hidden="1">
      <c r="A537" t="s">
        <v>149</v>
      </c>
      <c r="B537" t="s">
        <v>598</v>
      </c>
      <c r="C537" t="s">
        <v>394</v>
      </c>
      <c r="D537" t="s">
        <v>596</v>
      </c>
      <c r="E537" t="s">
        <v>229</v>
      </c>
      <c r="F537">
        <v>2005</v>
      </c>
      <c r="G537">
        <v>32.676000000000002</v>
      </c>
    </row>
    <row r="538" spans="1:7" hidden="1">
      <c r="A538" t="s">
        <v>149</v>
      </c>
      <c r="B538" t="s">
        <v>598</v>
      </c>
      <c r="C538" t="s">
        <v>394</v>
      </c>
      <c r="D538" t="s">
        <v>596</v>
      </c>
      <c r="E538" t="s">
        <v>229</v>
      </c>
      <c r="F538">
        <v>2006</v>
      </c>
      <c r="G538">
        <v>32.902999999999999</v>
      </c>
    </row>
    <row r="539" spans="1:7" hidden="1">
      <c r="A539" t="s">
        <v>149</v>
      </c>
      <c r="B539" t="s">
        <v>598</v>
      </c>
      <c r="C539" t="s">
        <v>394</v>
      </c>
      <c r="D539" t="s">
        <v>596</v>
      </c>
      <c r="E539" t="s">
        <v>229</v>
      </c>
      <c r="F539">
        <v>2007</v>
      </c>
      <c r="G539">
        <v>32.966000000000001</v>
      </c>
    </row>
    <row r="540" spans="1:7" hidden="1">
      <c r="A540" t="s">
        <v>149</v>
      </c>
      <c r="B540" t="s">
        <v>598</v>
      </c>
      <c r="C540" t="s">
        <v>394</v>
      </c>
      <c r="D540" t="s">
        <v>596</v>
      </c>
      <c r="E540" t="s">
        <v>229</v>
      </c>
      <c r="F540">
        <v>2008</v>
      </c>
      <c r="G540">
        <v>32.298000000000002</v>
      </c>
    </row>
    <row r="541" spans="1:7" hidden="1">
      <c r="A541" t="s">
        <v>149</v>
      </c>
      <c r="B541" t="s">
        <v>598</v>
      </c>
      <c r="C541" t="s">
        <v>394</v>
      </c>
      <c r="D541" t="s">
        <v>596</v>
      </c>
      <c r="E541" t="s">
        <v>229</v>
      </c>
      <c r="F541">
        <v>2009</v>
      </c>
      <c r="G541">
        <v>31.225000000000001</v>
      </c>
    </row>
    <row r="542" spans="1:7" hidden="1">
      <c r="A542" t="s">
        <v>149</v>
      </c>
      <c r="B542" t="s">
        <v>598</v>
      </c>
      <c r="C542" t="s">
        <v>394</v>
      </c>
      <c r="D542" t="s">
        <v>596</v>
      </c>
      <c r="E542" t="s">
        <v>229</v>
      </c>
      <c r="F542">
        <v>2010</v>
      </c>
      <c r="G542">
        <v>32.387</v>
      </c>
    </row>
    <row r="543" spans="1:7" hidden="1">
      <c r="A543" t="s">
        <v>149</v>
      </c>
      <c r="B543" t="s">
        <v>598</v>
      </c>
      <c r="C543" t="s">
        <v>394</v>
      </c>
      <c r="D543" t="s">
        <v>596</v>
      </c>
      <c r="E543" t="s">
        <v>229</v>
      </c>
      <c r="F543">
        <v>2011</v>
      </c>
      <c r="G543">
        <v>33.133000000000003</v>
      </c>
    </row>
    <row r="544" spans="1:7" hidden="1">
      <c r="A544" t="s">
        <v>149</v>
      </c>
      <c r="B544" t="s">
        <v>598</v>
      </c>
      <c r="C544" t="s">
        <v>394</v>
      </c>
      <c r="D544" t="s">
        <v>596</v>
      </c>
      <c r="E544" t="s">
        <v>229</v>
      </c>
      <c r="F544">
        <v>2012</v>
      </c>
      <c r="G544">
        <v>32.405999999999999</v>
      </c>
    </row>
    <row r="545" spans="1:7" hidden="1">
      <c r="A545" t="s">
        <v>149</v>
      </c>
      <c r="B545" t="s">
        <v>598</v>
      </c>
      <c r="C545" t="s">
        <v>394</v>
      </c>
      <c r="D545" t="s">
        <v>596</v>
      </c>
      <c r="E545" t="s">
        <v>229</v>
      </c>
      <c r="F545">
        <v>2013</v>
      </c>
      <c r="G545">
        <v>32.200000000000003</v>
      </c>
    </row>
    <row r="546" spans="1:7" hidden="1">
      <c r="A546" t="s">
        <v>149</v>
      </c>
      <c r="B546" t="s">
        <v>598</v>
      </c>
      <c r="C546" t="s">
        <v>394</v>
      </c>
      <c r="D546" t="s">
        <v>596</v>
      </c>
      <c r="E546" t="s">
        <v>229</v>
      </c>
      <c r="F546">
        <v>2014</v>
      </c>
      <c r="G546">
        <v>31.823</v>
      </c>
    </row>
    <row r="547" spans="1:7" hidden="1">
      <c r="A547" t="s">
        <v>149</v>
      </c>
      <c r="B547" t="s">
        <v>598</v>
      </c>
      <c r="C547" t="s">
        <v>394</v>
      </c>
      <c r="D547" t="s">
        <v>596</v>
      </c>
      <c r="E547" t="s">
        <v>229</v>
      </c>
      <c r="F547">
        <v>2015</v>
      </c>
      <c r="G547">
        <v>32.156999999999996</v>
      </c>
    </row>
    <row r="548" spans="1:7" hidden="1">
      <c r="A548" t="s">
        <v>149</v>
      </c>
      <c r="B548" t="s">
        <v>598</v>
      </c>
      <c r="C548" t="s">
        <v>394</v>
      </c>
      <c r="D548" t="s">
        <v>596</v>
      </c>
      <c r="E548" t="s">
        <v>229</v>
      </c>
      <c r="F548">
        <v>2016</v>
      </c>
      <c r="G548">
        <v>32.725999999999999</v>
      </c>
    </row>
    <row r="549" spans="1:7" hidden="1">
      <c r="A549" t="s">
        <v>149</v>
      </c>
      <c r="B549" t="s">
        <v>598</v>
      </c>
      <c r="C549" t="s">
        <v>394</v>
      </c>
      <c r="D549" t="s">
        <v>596</v>
      </c>
      <c r="E549" t="s">
        <v>229</v>
      </c>
      <c r="F549">
        <v>2017</v>
      </c>
      <c r="G549">
        <v>33.267000000000003</v>
      </c>
    </row>
    <row r="550" spans="1:7" hidden="1">
      <c r="A550" t="s">
        <v>149</v>
      </c>
      <c r="B550" t="s">
        <v>598</v>
      </c>
      <c r="C550" t="s">
        <v>394</v>
      </c>
      <c r="D550" t="s">
        <v>596</v>
      </c>
      <c r="E550" t="s">
        <v>229</v>
      </c>
      <c r="F550">
        <v>2018</v>
      </c>
      <c r="G550">
        <v>33.542000000000002</v>
      </c>
    </row>
    <row r="551" spans="1:7" hidden="1">
      <c r="A551" t="s">
        <v>198</v>
      </c>
      <c r="B551" t="s">
        <v>598</v>
      </c>
      <c r="C551" t="s">
        <v>394</v>
      </c>
      <c r="D551" t="s">
        <v>596</v>
      </c>
      <c r="E551" t="s">
        <v>229</v>
      </c>
      <c r="F551">
        <v>2000</v>
      </c>
      <c r="G551">
        <v>28.291</v>
      </c>
    </row>
    <row r="552" spans="1:7" hidden="1">
      <c r="A552" t="s">
        <v>198</v>
      </c>
      <c r="B552" t="s">
        <v>598</v>
      </c>
      <c r="C552" t="s">
        <v>394</v>
      </c>
      <c r="D552" t="s">
        <v>596</v>
      </c>
      <c r="E552" t="s">
        <v>229</v>
      </c>
      <c r="F552">
        <v>2001</v>
      </c>
      <c r="G552">
        <v>27.260999999999999</v>
      </c>
    </row>
    <row r="553" spans="1:7" hidden="1">
      <c r="A553" t="s">
        <v>198</v>
      </c>
      <c r="B553" t="s">
        <v>598</v>
      </c>
      <c r="C553" t="s">
        <v>394</v>
      </c>
      <c r="D553" t="s">
        <v>596</v>
      </c>
      <c r="E553" t="s">
        <v>229</v>
      </c>
      <c r="F553">
        <v>2002</v>
      </c>
      <c r="G553">
        <v>24.994</v>
      </c>
    </row>
    <row r="554" spans="1:7" hidden="1">
      <c r="A554" t="s">
        <v>198</v>
      </c>
      <c r="B554" t="s">
        <v>598</v>
      </c>
      <c r="C554" t="s">
        <v>394</v>
      </c>
      <c r="D554" t="s">
        <v>596</v>
      </c>
      <c r="E554" t="s">
        <v>229</v>
      </c>
      <c r="F554">
        <v>2003</v>
      </c>
      <c r="G554">
        <v>24.48</v>
      </c>
    </row>
    <row r="555" spans="1:7" hidden="1">
      <c r="A555" t="s">
        <v>198</v>
      </c>
      <c r="B555" t="s">
        <v>598</v>
      </c>
      <c r="C555" t="s">
        <v>394</v>
      </c>
      <c r="D555" t="s">
        <v>596</v>
      </c>
      <c r="E555" t="s">
        <v>229</v>
      </c>
      <c r="F555">
        <v>2004</v>
      </c>
      <c r="G555">
        <v>24.768999999999998</v>
      </c>
    </row>
    <row r="556" spans="1:7" hidden="1">
      <c r="A556" t="s">
        <v>198</v>
      </c>
      <c r="B556" t="s">
        <v>598</v>
      </c>
      <c r="C556" t="s">
        <v>394</v>
      </c>
      <c r="D556" t="s">
        <v>596</v>
      </c>
      <c r="E556" t="s">
        <v>229</v>
      </c>
      <c r="F556">
        <v>2005</v>
      </c>
      <c r="G556">
        <v>26.102</v>
      </c>
    </row>
    <row r="557" spans="1:7" hidden="1">
      <c r="A557" t="s">
        <v>198</v>
      </c>
      <c r="B557" t="s">
        <v>598</v>
      </c>
      <c r="C557" t="s">
        <v>394</v>
      </c>
      <c r="D557" t="s">
        <v>596</v>
      </c>
      <c r="E557" t="s">
        <v>229</v>
      </c>
      <c r="F557">
        <v>2006</v>
      </c>
      <c r="G557">
        <v>26.777000000000001</v>
      </c>
    </row>
    <row r="558" spans="1:7" hidden="1">
      <c r="A558" t="s">
        <v>198</v>
      </c>
      <c r="B558" t="s">
        <v>598</v>
      </c>
      <c r="C558" t="s">
        <v>394</v>
      </c>
      <c r="D558" t="s">
        <v>596</v>
      </c>
      <c r="E558" t="s">
        <v>229</v>
      </c>
      <c r="F558">
        <v>2007</v>
      </c>
      <c r="G558">
        <v>26.768999999999998</v>
      </c>
    </row>
    <row r="559" spans="1:7" hidden="1">
      <c r="A559" t="s">
        <v>198</v>
      </c>
      <c r="B559" t="s">
        <v>598</v>
      </c>
      <c r="C559" t="s">
        <v>394</v>
      </c>
      <c r="D559" t="s">
        <v>596</v>
      </c>
      <c r="E559" t="s">
        <v>229</v>
      </c>
      <c r="F559">
        <v>2008</v>
      </c>
      <c r="G559">
        <v>25.742000000000001</v>
      </c>
    </row>
    <row r="560" spans="1:7" hidden="1">
      <c r="A560" t="s">
        <v>198</v>
      </c>
      <c r="B560" t="s">
        <v>598</v>
      </c>
      <c r="C560" t="s">
        <v>394</v>
      </c>
      <c r="D560" t="s">
        <v>596</v>
      </c>
      <c r="E560" t="s">
        <v>229</v>
      </c>
      <c r="F560">
        <v>2009</v>
      </c>
      <c r="G560">
        <v>22.957000000000001</v>
      </c>
    </row>
    <row r="561" spans="1:7" hidden="1">
      <c r="A561" t="s">
        <v>198</v>
      </c>
      <c r="B561" t="s">
        <v>598</v>
      </c>
      <c r="C561" t="s">
        <v>394</v>
      </c>
      <c r="D561" t="s">
        <v>596</v>
      </c>
      <c r="E561" t="s">
        <v>229</v>
      </c>
      <c r="F561">
        <v>2010</v>
      </c>
      <c r="G561">
        <v>23.46</v>
      </c>
    </row>
    <row r="562" spans="1:7" hidden="1">
      <c r="A562" t="s">
        <v>198</v>
      </c>
      <c r="B562" t="s">
        <v>598</v>
      </c>
      <c r="C562" t="s">
        <v>394</v>
      </c>
      <c r="D562" t="s">
        <v>596</v>
      </c>
      <c r="E562" t="s">
        <v>229</v>
      </c>
      <c r="F562">
        <v>2011</v>
      </c>
      <c r="G562">
        <v>23.849</v>
      </c>
    </row>
    <row r="563" spans="1:7" hidden="1">
      <c r="A563" t="s">
        <v>198</v>
      </c>
      <c r="B563" t="s">
        <v>598</v>
      </c>
      <c r="C563" t="s">
        <v>394</v>
      </c>
      <c r="D563" t="s">
        <v>596</v>
      </c>
      <c r="E563" t="s">
        <v>229</v>
      </c>
      <c r="F563">
        <v>2012</v>
      </c>
      <c r="G563">
        <v>24</v>
      </c>
    </row>
    <row r="564" spans="1:7" hidden="1">
      <c r="A564" t="s">
        <v>198</v>
      </c>
      <c r="B564" t="s">
        <v>598</v>
      </c>
      <c r="C564" t="s">
        <v>394</v>
      </c>
      <c r="D564" t="s">
        <v>596</v>
      </c>
      <c r="E564" t="s">
        <v>229</v>
      </c>
      <c r="F564">
        <v>2013</v>
      </c>
      <c r="G564">
        <v>25.568999999999999</v>
      </c>
    </row>
    <row r="565" spans="1:7" hidden="1">
      <c r="A565" t="s">
        <v>198</v>
      </c>
      <c r="B565" t="s">
        <v>598</v>
      </c>
      <c r="C565" t="s">
        <v>394</v>
      </c>
      <c r="D565" t="s">
        <v>596</v>
      </c>
      <c r="E565" t="s">
        <v>229</v>
      </c>
      <c r="F565">
        <v>2014</v>
      </c>
      <c r="G565">
        <v>25.927</v>
      </c>
    </row>
    <row r="566" spans="1:7" hidden="1">
      <c r="A566" t="s">
        <v>198</v>
      </c>
      <c r="B566" t="s">
        <v>598</v>
      </c>
      <c r="C566" t="s">
        <v>394</v>
      </c>
      <c r="D566" t="s">
        <v>596</v>
      </c>
      <c r="E566" t="s">
        <v>229</v>
      </c>
      <c r="F566">
        <v>2015</v>
      </c>
      <c r="G566">
        <v>26.148</v>
      </c>
    </row>
    <row r="567" spans="1:7" hidden="1">
      <c r="A567" t="s">
        <v>198</v>
      </c>
      <c r="B567" t="s">
        <v>598</v>
      </c>
      <c r="C567" t="s">
        <v>394</v>
      </c>
      <c r="D567" t="s">
        <v>596</v>
      </c>
      <c r="E567" t="s">
        <v>229</v>
      </c>
      <c r="F567">
        <v>2016</v>
      </c>
      <c r="G567">
        <v>25.872</v>
      </c>
    </row>
    <row r="568" spans="1:7" hidden="1">
      <c r="A568" t="s">
        <v>198</v>
      </c>
      <c r="B568" t="s">
        <v>598</v>
      </c>
      <c r="C568" t="s">
        <v>394</v>
      </c>
      <c r="D568" t="s">
        <v>596</v>
      </c>
      <c r="E568" t="s">
        <v>229</v>
      </c>
      <c r="F568">
        <v>2017</v>
      </c>
      <c r="G568">
        <v>26.78</v>
      </c>
    </row>
    <row r="569" spans="1:7" hidden="1">
      <c r="A569" t="s">
        <v>198</v>
      </c>
      <c r="B569" t="s">
        <v>598</v>
      </c>
      <c r="C569" t="s">
        <v>394</v>
      </c>
      <c r="D569" t="s">
        <v>596</v>
      </c>
      <c r="E569" t="s">
        <v>229</v>
      </c>
      <c r="F569">
        <v>2018</v>
      </c>
      <c r="G569">
        <v>24.33</v>
      </c>
    </row>
    <row r="570" spans="1:7" hidden="1">
      <c r="A570" t="s">
        <v>135</v>
      </c>
      <c r="B570" t="s">
        <v>598</v>
      </c>
      <c r="C570" t="s">
        <v>394</v>
      </c>
      <c r="D570" t="s">
        <v>596</v>
      </c>
      <c r="E570" t="s">
        <v>229</v>
      </c>
      <c r="F570">
        <v>2000</v>
      </c>
      <c r="G570">
        <v>18.812000000000001</v>
      </c>
    </row>
    <row r="571" spans="1:7" hidden="1">
      <c r="A571" t="s">
        <v>135</v>
      </c>
      <c r="B571" t="s">
        <v>598</v>
      </c>
      <c r="C571" t="s">
        <v>394</v>
      </c>
      <c r="D571" t="s">
        <v>596</v>
      </c>
      <c r="E571" t="s">
        <v>229</v>
      </c>
      <c r="F571">
        <v>2001</v>
      </c>
      <c r="G571">
        <v>19.045999999999999</v>
      </c>
    </row>
    <row r="572" spans="1:7" hidden="1">
      <c r="A572" t="s">
        <v>135</v>
      </c>
      <c r="B572" t="s">
        <v>598</v>
      </c>
      <c r="C572" t="s">
        <v>394</v>
      </c>
      <c r="D572" t="s">
        <v>596</v>
      </c>
      <c r="E572" t="s">
        <v>229</v>
      </c>
      <c r="F572">
        <v>2002</v>
      </c>
      <c r="G572">
        <v>19.091000000000001</v>
      </c>
    </row>
    <row r="573" spans="1:7" hidden="1">
      <c r="A573" t="s">
        <v>135</v>
      </c>
      <c r="B573" t="s">
        <v>598</v>
      </c>
      <c r="C573" t="s">
        <v>394</v>
      </c>
      <c r="D573" t="s">
        <v>596</v>
      </c>
      <c r="E573" t="s">
        <v>229</v>
      </c>
      <c r="F573">
        <v>2003</v>
      </c>
      <c r="G573">
        <v>18.84</v>
      </c>
    </row>
    <row r="574" spans="1:7" hidden="1">
      <c r="A574" t="s">
        <v>135</v>
      </c>
      <c r="B574" t="s">
        <v>598</v>
      </c>
      <c r="C574" t="s">
        <v>394</v>
      </c>
      <c r="D574" t="s">
        <v>596</v>
      </c>
      <c r="E574" t="s">
        <v>229</v>
      </c>
      <c r="F574">
        <v>2004</v>
      </c>
      <c r="G574">
        <v>19.085999999999999</v>
      </c>
    </row>
    <row r="575" spans="1:7" hidden="1">
      <c r="A575" t="s">
        <v>135</v>
      </c>
      <c r="B575" t="s">
        <v>598</v>
      </c>
      <c r="C575" t="s">
        <v>394</v>
      </c>
      <c r="D575" t="s">
        <v>596</v>
      </c>
      <c r="E575" t="s">
        <v>229</v>
      </c>
      <c r="F575">
        <v>2005</v>
      </c>
      <c r="G575">
        <v>20.725000000000001</v>
      </c>
    </row>
    <row r="576" spans="1:7" hidden="1">
      <c r="A576" t="s">
        <v>135</v>
      </c>
      <c r="B576" t="s">
        <v>598</v>
      </c>
      <c r="C576" t="s">
        <v>394</v>
      </c>
      <c r="D576" t="s">
        <v>596</v>
      </c>
      <c r="E576" t="s">
        <v>229</v>
      </c>
      <c r="F576">
        <v>2006</v>
      </c>
      <c r="G576">
        <v>21.978999999999999</v>
      </c>
    </row>
    <row r="577" spans="1:7" hidden="1">
      <c r="A577" t="s">
        <v>135</v>
      </c>
      <c r="B577" t="s">
        <v>598</v>
      </c>
      <c r="C577" t="s">
        <v>394</v>
      </c>
      <c r="D577" t="s">
        <v>596</v>
      </c>
      <c r="E577" t="s">
        <v>229</v>
      </c>
      <c r="F577">
        <v>2007</v>
      </c>
      <c r="G577">
        <v>22.71</v>
      </c>
    </row>
    <row r="578" spans="1:7" hidden="1">
      <c r="A578" t="s">
        <v>135</v>
      </c>
      <c r="B578" t="s">
        <v>598</v>
      </c>
      <c r="C578" t="s">
        <v>394</v>
      </c>
      <c r="D578" t="s">
        <v>596</v>
      </c>
      <c r="E578" t="s">
        <v>229</v>
      </c>
      <c r="F578">
        <v>2008</v>
      </c>
      <c r="G578">
        <v>21.405999999999999</v>
      </c>
    </row>
    <row r="579" spans="1:7" hidden="1">
      <c r="A579" t="s">
        <v>135</v>
      </c>
      <c r="B579" t="s">
        <v>598</v>
      </c>
      <c r="C579" t="s">
        <v>394</v>
      </c>
      <c r="D579" t="s">
        <v>596</v>
      </c>
      <c r="E579" t="s">
        <v>229</v>
      </c>
      <c r="F579">
        <v>2009</v>
      </c>
      <c r="G579">
        <v>17.334</v>
      </c>
    </row>
    <row r="580" spans="1:7" hidden="1">
      <c r="A580" t="s">
        <v>135</v>
      </c>
      <c r="B580" t="s">
        <v>598</v>
      </c>
      <c r="C580" t="s">
        <v>394</v>
      </c>
      <c r="D580" t="s">
        <v>596</v>
      </c>
      <c r="E580" t="s">
        <v>229</v>
      </c>
      <c r="F580">
        <v>2010</v>
      </c>
      <c r="G580">
        <v>19.591000000000001</v>
      </c>
    </row>
    <row r="581" spans="1:7" hidden="1">
      <c r="A581" t="s">
        <v>135</v>
      </c>
      <c r="B581" t="s">
        <v>598</v>
      </c>
      <c r="C581" t="s">
        <v>394</v>
      </c>
      <c r="D581" t="s">
        <v>596</v>
      </c>
      <c r="E581" t="s">
        <v>229</v>
      </c>
      <c r="F581">
        <v>2011</v>
      </c>
      <c r="G581">
        <v>21.116</v>
      </c>
    </row>
    <row r="582" spans="1:7" hidden="1">
      <c r="A582" t="s">
        <v>135</v>
      </c>
      <c r="B582" t="s">
        <v>598</v>
      </c>
      <c r="C582" t="s">
        <v>394</v>
      </c>
      <c r="D582" t="s">
        <v>596</v>
      </c>
      <c r="E582" t="s">
        <v>229</v>
      </c>
      <c r="F582">
        <v>2012</v>
      </c>
      <c r="G582">
        <v>21.327999999999999</v>
      </c>
    </row>
    <row r="583" spans="1:7" hidden="1">
      <c r="A583" t="s">
        <v>135</v>
      </c>
      <c r="B583" t="s">
        <v>598</v>
      </c>
      <c r="C583" t="s">
        <v>394</v>
      </c>
      <c r="D583" t="s">
        <v>596</v>
      </c>
      <c r="E583" t="s">
        <v>229</v>
      </c>
      <c r="F583">
        <v>2013</v>
      </c>
      <c r="G583">
        <v>19.86</v>
      </c>
    </row>
    <row r="584" spans="1:7" hidden="1">
      <c r="A584" t="s">
        <v>135</v>
      </c>
      <c r="B584" t="s">
        <v>598</v>
      </c>
      <c r="C584" t="s">
        <v>394</v>
      </c>
      <c r="D584" t="s">
        <v>596</v>
      </c>
      <c r="E584" t="s">
        <v>229</v>
      </c>
      <c r="F584">
        <v>2014</v>
      </c>
      <c r="G584">
        <v>19.613</v>
      </c>
    </row>
    <row r="585" spans="1:7" hidden="1">
      <c r="A585" t="s">
        <v>135</v>
      </c>
      <c r="B585" t="s">
        <v>598</v>
      </c>
      <c r="C585" t="s">
        <v>394</v>
      </c>
      <c r="D585" t="s">
        <v>596</v>
      </c>
      <c r="E585" t="s">
        <v>229</v>
      </c>
      <c r="F585">
        <v>2015</v>
      </c>
      <c r="G585">
        <v>20.39</v>
      </c>
    </row>
    <row r="586" spans="1:7" hidden="1">
      <c r="A586" t="s">
        <v>135</v>
      </c>
      <c r="B586" t="s">
        <v>598</v>
      </c>
      <c r="C586" t="s">
        <v>394</v>
      </c>
      <c r="D586" t="s">
        <v>596</v>
      </c>
      <c r="E586" t="s">
        <v>229</v>
      </c>
      <c r="F586">
        <v>2016</v>
      </c>
      <c r="G586">
        <v>20.138999999999999</v>
      </c>
    </row>
    <row r="587" spans="1:7" hidden="1">
      <c r="A587" t="s">
        <v>135</v>
      </c>
      <c r="B587" t="s">
        <v>598</v>
      </c>
      <c r="C587" t="s">
        <v>394</v>
      </c>
      <c r="D587" t="s">
        <v>596</v>
      </c>
      <c r="E587" t="s">
        <v>229</v>
      </c>
      <c r="F587">
        <v>2017</v>
      </c>
      <c r="G587">
        <v>20.109000000000002</v>
      </c>
    </row>
    <row r="588" spans="1:7" hidden="1">
      <c r="A588" t="s">
        <v>135</v>
      </c>
      <c r="B588" t="s">
        <v>598</v>
      </c>
      <c r="C588" t="s">
        <v>394</v>
      </c>
      <c r="D588" t="s">
        <v>596</v>
      </c>
      <c r="E588" t="s">
        <v>229</v>
      </c>
      <c r="F588">
        <v>2018</v>
      </c>
      <c r="G588">
        <v>21.071000000000002</v>
      </c>
    </row>
    <row r="589" spans="1:7" hidden="1">
      <c r="A589" t="s">
        <v>143</v>
      </c>
      <c r="B589" t="s">
        <v>598</v>
      </c>
      <c r="C589" t="s">
        <v>394</v>
      </c>
      <c r="D589" t="s">
        <v>596</v>
      </c>
      <c r="E589" t="s">
        <v>229</v>
      </c>
      <c r="F589">
        <v>2000</v>
      </c>
      <c r="G589">
        <v>31.091000000000001</v>
      </c>
    </row>
    <row r="590" spans="1:7" hidden="1">
      <c r="A590" t="s">
        <v>143</v>
      </c>
      <c r="B590" t="s">
        <v>598</v>
      </c>
      <c r="C590" t="s">
        <v>394</v>
      </c>
      <c r="D590" t="s">
        <v>596</v>
      </c>
      <c r="E590" t="s">
        <v>229</v>
      </c>
      <c r="F590">
        <v>2001</v>
      </c>
      <c r="G590">
        <v>30.367999999999999</v>
      </c>
    </row>
    <row r="591" spans="1:7" hidden="1">
      <c r="A591" t="s">
        <v>143</v>
      </c>
      <c r="B591" t="s">
        <v>598</v>
      </c>
      <c r="C591" t="s">
        <v>394</v>
      </c>
      <c r="D591" t="s">
        <v>596</v>
      </c>
      <c r="E591" t="s">
        <v>229</v>
      </c>
      <c r="F591">
        <v>2002</v>
      </c>
      <c r="G591">
        <v>31.175999999999998</v>
      </c>
    </row>
    <row r="592" spans="1:7" hidden="1">
      <c r="A592" t="s">
        <v>143</v>
      </c>
      <c r="B592" t="s">
        <v>598</v>
      </c>
      <c r="C592" t="s">
        <v>394</v>
      </c>
      <c r="D592" t="s">
        <v>596</v>
      </c>
      <c r="E592" t="s">
        <v>229</v>
      </c>
      <c r="F592">
        <v>2003</v>
      </c>
      <c r="G592">
        <v>30.896999999999998</v>
      </c>
    </row>
    <row r="593" spans="1:7" hidden="1">
      <c r="A593" t="s">
        <v>143</v>
      </c>
      <c r="B593" t="s">
        <v>598</v>
      </c>
      <c r="C593" t="s">
        <v>394</v>
      </c>
      <c r="D593" t="s">
        <v>596</v>
      </c>
      <c r="E593" t="s">
        <v>229</v>
      </c>
      <c r="F593">
        <v>2004</v>
      </c>
      <c r="G593">
        <v>31.207999999999998</v>
      </c>
    </row>
    <row r="594" spans="1:7" hidden="1">
      <c r="A594" t="s">
        <v>143</v>
      </c>
      <c r="B594" t="s">
        <v>598</v>
      </c>
      <c r="C594" t="s">
        <v>394</v>
      </c>
      <c r="D594" t="s">
        <v>596</v>
      </c>
      <c r="E594" t="s">
        <v>229</v>
      </c>
      <c r="F594">
        <v>2005</v>
      </c>
      <c r="G594">
        <v>29.969000000000001</v>
      </c>
    </row>
    <row r="595" spans="1:7" hidden="1">
      <c r="A595" t="s">
        <v>143</v>
      </c>
      <c r="B595" t="s">
        <v>598</v>
      </c>
      <c r="C595" t="s">
        <v>394</v>
      </c>
      <c r="D595" t="s">
        <v>596</v>
      </c>
      <c r="E595" t="s">
        <v>229</v>
      </c>
      <c r="F595">
        <v>2006</v>
      </c>
      <c r="G595">
        <v>30.542999999999999</v>
      </c>
    </row>
    <row r="596" spans="1:7" hidden="1">
      <c r="A596" t="s">
        <v>143</v>
      </c>
      <c r="B596" t="s">
        <v>598</v>
      </c>
      <c r="C596" t="s">
        <v>394</v>
      </c>
      <c r="D596" t="s">
        <v>596</v>
      </c>
      <c r="E596" t="s">
        <v>229</v>
      </c>
      <c r="F596">
        <v>2007</v>
      </c>
      <c r="G596">
        <v>31.279</v>
      </c>
    </row>
    <row r="597" spans="1:7" hidden="1">
      <c r="A597" t="s">
        <v>143</v>
      </c>
      <c r="B597" t="s">
        <v>598</v>
      </c>
      <c r="C597" t="s">
        <v>394</v>
      </c>
      <c r="D597" t="s">
        <v>596</v>
      </c>
      <c r="E597" t="s">
        <v>229</v>
      </c>
      <c r="F597">
        <v>2008</v>
      </c>
      <c r="G597">
        <v>31.428999999999998</v>
      </c>
    </row>
    <row r="598" spans="1:7" hidden="1">
      <c r="A598" t="s">
        <v>143</v>
      </c>
      <c r="B598" t="s">
        <v>598</v>
      </c>
      <c r="C598" t="s">
        <v>394</v>
      </c>
      <c r="D598" t="s">
        <v>596</v>
      </c>
      <c r="E598" t="s">
        <v>229</v>
      </c>
      <c r="F598">
        <v>2009</v>
      </c>
      <c r="G598">
        <v>34.917999999999999</v>
      </c>
    </row>
    <row r="599" spans="1:7" hidden="1">
      <c r="A599" t="s">
        <v>143</v>
      </c>
      <c r="B599" t="s">
        <v>598</v>
      </c>
      <c r="C599" t="s">
        <v>394</v>
      </c>
      <c r="D599" t="s">
        <v>596</v>
      </c>
      <c r="E599" t="s">
        <v>229</v>
      </c>
      <c r="F599">
        <v>2010</v>
      </c>
      <c r="G599">
        <v>33.252000000000002</v>
      </c>
    </row>
    <row r="600" spans="1:7" hidden="1">
      <c r="A600" t="s">
        <v>143</v>
      </c>
      <c r="B600" t="s">
        <v>598</v>
      </c>
      <c r="C600" t="s">
        <v>394</v>
      </c>
      <c r="D600" t="s">
        <v>596</v>
      </c>
      <c r="E600" t="s">
        <v>229</v>
      </c>
      <c r="F600">
        <v>2011</v>
      </c>
      <c r="G600">
        <v>31.512</v>
      </c>
    </row>
    <row r="601" spans="1:7" hidden="1">
      <c r="A601" t="s">
        <v>143</v>
      </c>
      <c r="B601" t="s">
        <v>598</v>
      </c>
      <c r="C601" t="s">
        <v>394</v>
      </c>
      <c r="D601" t="s">
        <v>596</v>
      </c>
      <c r="E601" t="s">
        <v>229</v>
      </c>
      <c r="F601">
        <v>2012</v>
      </c>
      <c r="G601">
        <v>31.667000000000002</v>
      </c>
    </row>
    <row r="602" spans="1:7" hidden="1">
      <c r="A602" t="s">
        <v>143</v>
      </c>
      <c r="B602" t="s">
        <v>598</v>
      </c>
      <c r="C602" t="s">
        <v>394</v>
      </c>
      <c r="D602" t="s">
        <v>596</v>
      </c>
      <c r="E602" t="s">
        <v>229</v>
      </c>
      <c r="F602">
        <v>2013</v>
      </c>
      <c r="G602">
        <v>31.63</v>
      </c>
    </row>
    <row r="603" spans="1:7" hidden="1">
      <c r="A603" t="s">
        <v>143</v>
      </c>
      <c r="B603" t="s">
        <v>598</v>
      </c>
      <c r="C603" t="s">
        <v>394</v>
      </c>
      <c r="D603" t="s">
        <v>596</v>
      </c>
      <c r="E603" t="s">
        <v>229</v>
      </c>
      <c r="F603">
        <v>2014</v>
      </c>
      <c r="G603">
        <v>32.087000000000003</v>
      </c>
    </row>
    <row r="604" spans="1:7" hidden="1">
      <c r="A604" t="s">
        <v>143</v>
      </c>
      <c r="B604" t="s">
        <v>598</v>
      </c>
      <c r="C604" t="s">
        <v>394</v>
      </c>
      <c r="D604" t="s">
        <v>596</v>
      </c>
      <c r="E604" t="s">
        <v>229</v>
      </c>
      <c r="F604">
        <v>2015</v>
      </c>
      <c r="G604">
        <v>33.235999999999997</v>
      </c>
    </row>
    <row r="605" spans="1:7" hidden="1">
      <c r="A605" t="s">
        <v>143</v>
      </c>
      <c r="B605" t="s">
        <v>598</v>
      </c>
      <c r="C605" t="s">
        <v>394</v>
      </c>
      <c r="D605" t="s">
        <v>596</v>
      </c>
      <c r="E605" t="s">
        <v>229</v>
      </c>
      <c r="F605">
        <v>2016</v>
      </c>
      <c r="G605">
        <v>33.536000000000001</v>
      </c>
    </row>
    <row r="606" spans="1:7" hidden="1">
      <c r="A606" t="s">
        <v>143</v>
      </c>
      <c r="B606" t="s">
        <v>598</v>
      </c>
      <c r="C606" t="s">
        <v>394</v>
      </c>
      <c r="D606" t="s">
        <v>596</v>
      </c>
      <c r="E606" t="s">
        <v>229</v>
      </c>
      <c r="F606">
        <v>2017</v>
      </c>
      <c r="G606">
        <v>32.767000000000003</v>
      </c>
    </row>
    <row r="607" spans="1:7" hidden="1">
      <c r="A607" t="s">
        <v>143</v>
      </c>
      <c r="B607" t="s">
        <v>598</v>
      </c>
      <c r="C607" t="s">
        <v>394</v>
      </c>
      <c r="D607" t="s">
        <v>596</v>
      </c>
      <c r="E607" t="s">
        <v>229</v>
      </c>
      <c r="F607">
        <v>2018</v>
      </c>
      <c r="G607">
        <v>33.241</v>
      </c>
    </row>
    <row r="608" spans="1:7" hidden="1">
      <c r="A608" t="s">
        <v>160</v>
      </c>
      <c r="B608" t="s">
        <v>598</v>
      </c>
      <c r="C608" t="s">
        <v>394</v>
      </c>
      <c r="D608" t="s">
        <v>596</v>
      </c>
      <c r="E608" t="s">
        <v>229</v>
      </c>
      <c r="F608">
        <v>2000</v>
      </c>
      <c r="G608">
        <v>34.917999999999999</v>
      </c>
    </row>
    <row r="609" spans="1:7" hidden="1">
      <c r="A609" t="s">
        <v>160</v>
      </c>
      <c r="B609" t="s">
        <v>598</v>
      </c>
      <c r="C609" t="s">
        <v>394</v>
      </c>
      <c r="D609" t="s">
        <v>596</v>
      </c>
      <c r="E609" t="s">
        <v>229</v>
      </c>
      <c r="F609">
        <v>2001</v>
      </c>
      <c r="G609">
        <v>34.752000000000002</v>
      </c>
    </row>
    <row r="610" spans="1:7" hidden="1">
      <c r="A610" t="s">
        <v>160</v>
      </c>
      <c r="B610" t="s">
        <v>598</v>
      </c>
      <c r="C610" t="s">
        <v>394</v>
      </c>
      <c r="D610" t="s">
        <v>596</v>
      </c>
      <c r="E610" t="s">
        <v>229</v>
      </c>
      <c r="F610">
        <v>2002</v>
      </c>
      <c r="G610">
        <v>33.972000000000001</v>
      </c>
    </row>
    <row r="611" spans="1:7" hidden="1">
      <c r="A611" t="s">
        <v>160</v>
      </c>
      <c r="B611" t="s">
        <v>598</v>
      </c>
      <c r="C611" t="s">
        <v>394</v>
      </c>
      <c r="D611" t="s">
        <v>596</v>
      </c>
      <c r="E611" t="s">
        <v>229</v>
      </c>
      <c r="F611">
        <v>2003</v>
      </c>
      <c r="G611">
        <v>33.302999999999997</v>
      </c>
    </row>
    <row r="612" spans="1:7" hidden="1">
      <c r="A612" t="s">
        <v>160</v>
      </c>
      <c r="B612" t="s">
        <v>598</v>
      </c>
      <c r="C612" t="s">
        <v>394</v>
      </c>
      <c r="D612" t="s">
        <v>596</v>
      </c>
      <c r="E612" t="s">
        <v>229</v>
      </c>
      <c r="F612">
        <v>2004</v>
      </c>
      <c r="G612">
        <v>33.356000000000002</v>
      </c>
    </row>
    <row r="613" spans="1:7" hidden="1">
      <c r="A613" t="s">
        <v>160</v>
      </c>
      <c r="B613" t="s">
        <v>598</v>
      </c>
      <c r="C613" t="s">
        <v>394</v>
      </c>
      <c r="D613" t="s">
        <v>596</v>
      </c>
      <c r="E613" t="s">
        <v>229</v>
      </c>
      <c r="F613">
        <v>2005</v>
      </c>
      <c r="G613">
        <v>33.723999999999997</v>
      </c>
    </row>
    <row r="614" spans="1:7" hidden="1">
      <c r="A614" t="s">
        <v>160</v>
      </c>
      <c r="B614" t="s">
        <v>598</v>
      </c>
      <c r="C614" t="s">
        <v>394</v>
      </c>
      <c r="D614" t="s">
        <v>596</v>
      </c>
      <c r="E614" t="s">
        <v>229</v>
      </c>
      <c r="F614">
        <v>2006</v>
      </c>
      <c r="G614">
        <v>34.26</v>
      </c>
    </row>
    <row r="615" spans="1:7" hidden="1">
      <c r="A615" t="s">
        <v>160</v>
      </c>
      <c r="B615" t="s">
        <v>598</v>
      </c>
      <c r="C615" t="s">
        <v>394</v>
      </c>
      <c r="D615" t="s">
        <v>596</v>
      </c>
      <c r="E615" t="s">
        <v>229</v>
      </c>
      <c r="F615">
        <v>2007</v>
      </c>
      <c r="G615">
        <v>34.222000000000001</v>
      </c>
    </row>
    <row r="616" spans="1:7" hidden="1">
      <c r="A616" t="s">
        <v>160</v>
      </c>
      <c r="B616" t="s">
        <v>598</v>
      </c>
      <c r="C616" t="s">
        <v>394</v>
      </c>
      <c r="D616" t="s">
        <v>596</v>
      </c>
      <c r="E616" t="s">
        <v>229</v>
      </c>
      <c r="F616">
        <v>2008</v>
      </c>
      <c r="G616">
        <v>31.960999999999999</v>
      </c>
    </row>
    <row r="617" spans="1:7" hidden="1">
      <c r="A617" t="s">
        <v>160</v>
      </c>
      <c r="B617" t="s">
        <v>598</v>
      </c>
      <c r="C617" t="s">
        <v>394</v>
      </c>
      <c r="D617" t="s">
        <v>596</v>
      </c>
      <c r="E617" t="s">
        <v>229</v>
      </c>
      <c r="F617">
        <v>2009</v>
      </c>
      <c r="G617">
        <v>29.829000000000001</v>
      </c>
    </row>
    <row r="618" spans="1:7" hidden="1">
      <c r="A618" t="s">
        <v>160</v>
      </c>
      <c r="B618" t="s">
        <v>598</v>
      </c>
      <c r="C618" t="s">
        <v>394</v>
      </c>
      <c r="D618" t="s">
        <v>596</v>
      </c>
      <c r="E618" t="s">
        <v>229</v>
      </c>
      <c r="F618">
        <v>2010</v>
      </c>
      <c r="G618">
        <v>30.73</v>
      </c>
    </row>
    <row r="619" spans="1:7" hidden="1">
      <c r="A619" t="s">
        <v>160</v>
      </c>
      <c r="B619" t="s">
        <v>598</v>
      </c>
      <c r="C619" t="s">
        <v>394</v>
      </c>
      <c r="D619" t="s">
        <v>596</v>
      </c>
      <c r="E619" t="s">
        <v>229</v>
      </c>
      <c r="F619">
        <v>2011</v>
      </c>
      <c r="G619">
        <v>30.890999999999998</v>
      </c>
    </row>
    <row r="620" spans="1:7" hidden="1">
      <c r="A620" t="s">
        <v>160</v>
      </c>
      <c r="B620" t="s">
        <v>598</v>
      </c>
      <c r="C620" t="s">
        <v>394</v>
      </c>
      <c r="D620" t="s">
        <v>596</v>
      </c>
      <c r="E620" t="s">
        <v>229</v>
      </c>
      <c r="F620">
        <v>2012</v>
      </c>
      <c r="G620">
        <v>30.012</v>
      </c>
    </row>
    <row r="621" spans="1:7" hidden="1">
      <c r="A621" t="s">
        <v>160</v>
      </c>
      <c r="B621" t="s">
        <v>598</v>
      </c>
      <c r="C621" t="s">
        <v>394</v>
      </c>
      <c r="D621" t="s">
        <v>596</v>
      </c>
      <c r="E621" t="s">
        <v>229</v>
      </c>
      <c r="F621">
        <v>2013</v>
      </c>
      <c r="G621">
        <v>30.760999999999999</v>
      </c>
    </row>
    <row r="622" spans="1:7" hidden="1">
      <c r="A622" t="s">
        <v>160</v>
      </c>
      <c r="B622" t="s">
        <v>598</v>
      </c>
      <c r="C622" t="s">
        <v>394</v>
      </c>
      <c r="D622" t="s">
        <v>596</v>
      </c>
      <c r="E622" t="s">
        <v>229</v>
      </c>
      <c r="F622">
        <v>2014</v>
      </c>
      <c r="G622">
        <v>30.992000000000001</v>
      </c>
    </row>
    <row r="623" spans="1:7" hidden="1">
      <c r="A623" t="s">
        <v>160</v>
      </c>
      <c r="B623" t="s">
        <v>598</v>
      </c>
      <c r="C623" t="s">
        <v>394</v>
      </c>
      <c r="D623" t="s">
        <v>596</v>
      </c>
      <c r="E623" t="s">
        <v>229</v>
      </c>
      <c r="F623">
        <v>2015</v>
      </c>
      <c r="G623">
        <v>31.189</v>
      </c>
    </row>
    <row r="624" spans="1:7" hidden="1">
      <c r="A624" t="s">
        <v>160</v>
      </c>
      <c r="B624" t="s">
        <v>598</v>
      </c>
      <c r="C624" t="s">
        <v>394</v>
      </c>
      <c r="D624" t="s">
        <v>596</v>
      </c>
      <c r="E624" t="s">
        <v>229</v>
      </c>
      <c r="F624">
        <v>2016</v>
      </c>
      <c r="G624">
        <v>31.109000000000002</v>
      </c>
    </row>
    <row r="625" spans="1:7" hidden="1">
      <c r="A625" t="s">
        <v>160</v>
      </c>
      <c r="B625" t="s">
        <v>598</v>
      </c>
      <c r="C625" t="s">
        <v>394</v>
      </c>
      <c r="D625" t="s">
        <v>596</v>
      </c>
      <c r="E625" t="s">
        <v>229</v>
      </c>
      <c r="F625">
        <v>2017</v>
      </c>
      <c r="G625">
        <v>32.512999999999998</v>
      </c>
    </row>
    <row r="626" spans="1:7" hidden="1">
      <c r="A626" t="s">
        <v>160</v>
      </c>
      <c r="B626" t="s">
        <v>598</v>
      </c>
      <c r="C626" t="s">
        <v>394</v>
      </c>
      <c r="D626" t="s">
        <v>596</v>
      </c>
      <c r="E626" t="s">
        <v>229</v>
      </c>
      <c r="F626">
        <v>2018</v>
      </c>
      <c r="G626">
        <v>31.088999999999999</v>
      </c>
    </row>
    <row r="627" spans="1:7" hidden="1">
      <c r="A627" t="s">
        <v>192</v>
      </c>
      <c r="B627" t="s">
        <v>598</v>
      </c>
      <c r="C627" t="s">
        <v>394</v>
      </c>
      <c r="D627" t="s">
        <v>596</v>
      </c>
      <c r="E627" t="s">
        <v>229</v>
      </c>
      <c r="F627">
        <v>2000</v>
      </c>
      <c r="G627">
        <v>36.628999999999998</v>
      </c>
    </row>
    <row r="628" spans="1:7" hidden="1">
      <c r="A628" t="s">
        <v>192</v>
      </c>
      <c r="B628" t="s">
        <v>598</v>
      </c>
      <c r="C628" t="s">
        <v>394</v>
      </c>
      <c r="D628" t="s">
        <v>596</v>
      </c>
      <c r="E628" t="s">
        <v>229</v>
      </c>
      <c r="F628">
        <v>2001</v>
      </c>
      <c r="G628">
        <v>36.822000000000003</v>
      </c>
    </row>
    <row r="629" spans="1:7" hidden="1">
      <c r="A629" t="s">
        <v>192</v>
      </c>
      <c r="B629" t="s">
        <v>598</v>
      </c>
      <c r="C629" t="s">
        <v>394</v>
      </c>
      <c r="D629" t="s">
        <v>596</v>
      </c>
      <c r="E629" t="s">
        <v>229</v>
      </c>
      <c r="F629">
        <v>2002</v>
      </c>
      <c r="G629">
        <v>37.161999999999999</v>
      </c>
    </row>
    <row r="630" spans="1:7" hidden="1">
      <c r="A630" t="s">
        <v>192</v>
      </c>
      <c r="B630" t="s">
        <v>598</v>
      </c>
      <c r="C630" t="s">
        <v>394</v>
      </c>
      <c r="D630" t="s">
        <v>596</v>
      </c>
      <c r="E630" t="s">
        <v>229</v>
      </c>
      <c r="F630">
        <v>2003</v>
      </c>
      <c r="G630">
        <v>37.335000000000001</v>
      </c>
    </row>
    <row r="631" spans="1:7" hidden="1">
      <c r="A631" t="s">
        <v>192</v>
      </c>
      <c r="B631" t="s">
        <v>598</v>
      </c>
      <c r="C631" t="s">
        <v>394</v>
      </c>
      <c r="D631" t="s">
        <v>596</v>
      </c>
      <c r="E631" t="s">
        <v>229</v>
      </c>
      <c r="F631">
        <v>2004</v>
      </c>
      <c r="G631">
        <v>37.432000000000002</v>
      </c>
    </row>
    <row r="632" spans="1:7" hidden="1">
      <c r="A632" t="s">
        <v>192</v>
      </c>
      <c r="B632" t="s">
        <v>598</v>
      </c>
      <c r="C632" t="s">
        <v>394</v>
      </c>
      <c r="D632" t="s">
        <v>596</v>
      </c>
      <c r="E632" t="s">
        <v>229</v>
      </c>
      <c r="F632">
        <v>2005</v>
      </c>
      <c r="G632">
        <v>37.953000000000003</v>
      </c>
    </row>
    <row r="633" spans="1:7" hidden="1">
      <c r="A633" t="s">
        <v>192</v>
      </c>
      <c r="B633" t="s">
        <v>598</v>
      </c>
      <c r="C633" t="s">
        <v>394</v>
      </c>
      <c r="D633" t="s">
        <v>596</v>
      </c>
      <c r="E633" t="s">
        <v>229</v>
      </c>
      <c r="F633">
        <v>2006</v>
      </c>
      <c r="G633">
        <v>37.646000000000001</v>
      </c>
    </row>
    <row r="634" spans="1:7" hidden="1">
      <c r="A634" t="s">
        <v>192</v>
      </c>
      <c r="B634" t="s">
        <v>598</v>
      </c>
      <c r="C634" t="s">
        <v>394</v>
      </c>
      <c r="D634" t="s">
        <v>596</v>
      </c>
      <c r="E634" t="s">
        <v>229</v>
      </c>
      <c r="F634">
        <v>2007</v>
      </c>
      <c r="G634">
        <v>37.066000000000003</v>
      </c>
    </row>
    <row r="635" spans="1:7" hidden="1">
      <c r="A635" t="s">
        <v>192</v>
      </c>
      <c r="B635" t="s">
        <v>598</v>
      </c>
      <c r="C635" t="s">
        <v>394</v>
      </c>
      <c r="D635" t="s">
        <v>596</v>
      </c>
      <c r="E635" t="s">
        <v>229</v>
      </c>
      <c r="F635">
        <v>2008</v>
      </c>
      <c r="G635">
        <v>36.387999999999998</v>
      </c>
    </row>
    <row r="636" spans="1:7" hidden="1">
      <c r="A636" t="s">
        <v>192</v>
      </c>
      <c r="B636" t="s">
        <v>598</v>
      </c>
      <c r="C636" t="s">
        <v>394</v>
      </c>
      <c r="D636" t="s">
        <v>596</v>
      </c>
      <c r="E636" t="s">
        <v>229</v>
      </c>
      <c r="F636">
        <v>2009</v>
      </c>
      <c r="G636">
        <v>36.212000000000003</v>
      </c>
    </row>
    <row r="637" spans="1:7" hidden="1">
      <c r="A637" t="s">
        <v>192</v>
      </c>
      <c r="B637" t="s">
        <v>598</v>
      </c>
      <c r="C637" t="s">
        <v>394</v>
      </c>
      <c r="D637" t="s">
        <v>596</v>
      </c>
      <c r="E637" t="s">
        <v>229</v>
      </c>
      <c r="F637">
        <v>2010</v>
      </c>
      <c r="G637">
        <v>36.898000000000003</v>
      </c>
    </row>
    <row r="638" spans="1:7" hidden="1">
      <c r="A638" t="s">
        <v>192</v>
      </c>
      <c r="B638" t="s">
        <v>598</v>
      </c>
      <c r="C638" t="s">
        <v>394</v>
      </c>
      <c r="D638" t="s">
        <v>596</v>
      </c>
      <c r="E638" t="s">
        <v>229</v>
      </c>
      <c r="F638">
        <v>2011</v>
      </c>
      <c r="G638">
        <v>36.475000000000001</v>
      </c>
    </row>
    <row r="639" spans="1:7" hidden="1">
      <c r="A639" t="s">
        <v>192</v>
      </c>
      <c r="B639" t="s">
        <v>598</v>
      </c>
      <c r="C639" t="s">
        <v>394</v>
      </c>
      <c r="D639" t="s">
        <v>596</v>
      </c>
      <c r="E639" t="s">
        <v>229</v>
      </c>
      <c r="F639">
        <v>2012</v>
      </c>
      <c r="G639">
        <v>36.796999999999997</v>
      </c>
    </row>
    <row r="640" spans="1:7" hidden="1">
      <c r="A640" t="s">
        <v>192</v>
      </c>
      <c r="B640" t="s">
        <v>598</v>
      </c>
      <c r="C640" t="s">
        <v>394</v>
      </c>
      <c r="D640" t="s">
        <v>596</v>
      </c>
      <c r="E640" t="s">
        <v>229</v>
      </c>
      <c r="F640">
        <v>2013</v>
      </c>
      <c r="G640">
        <v>36.423000000000002</v>
      </c>
    </row>
    <row r="641" spans="1:7" hidden="1">
      <c r="A641" t="s">
        <v>192</v>
      </c>
      <c r="B641" t="s">
        <v>598</v>
      </c>
      <c r="C641" t="s">
        <v>394</v>
      </c>
      <c r="D641" t="s">
        <v>596</v>
      </c>
      <c r="E641" t="s">
        <v>229</v>
      </c>
      <c r="F641">
        <v>2014</v>
      </c>
      <c r="G641">
        <v>36.201000000000001</v>
      </c>
    </row>
    <row r="642" spans="1:7" hidden="1">
      <c r="A642" t="s">
        <v>192</v>
      </c>
      <c r="B642" t="s">
        <v>598</v>
      </c>
      <c r="C642" t="s">
        <v>394</v>
      </c>
      <c r="D642" t="s">
        <v>596</v>
      </c>
      <c r="E642" t="s">
        <v>229</v>
      </c>
      <c r="F642">
        <v>2015</v>
      </c>
      <c r="G642">
        <v>36.328000000000003</v>
      </c>
    </row>
    <row r="643" spans="1:7" hidden="1">
      <c r="A643" t="s">
        <v>192</v>
      </c>
      <c r="B643" t="s">
        <v>598</v>
      </c>
      <c r="C643" t="s">
        <v>394</v>
      </c>
      <c r="D643" t="s">
        <v>596</v>
      </c>
      <c r="E643" t="s">
        <v>229</v>
      </c>
      <c r="F643">
        <v>2016</v>
      </c>
      <c r="G643">
        <v>36.505000000000003</v>
      </c>
    </row>
    <row r="644" spans="1:7" hidden="1">
      <c r="A644" t="s">
        <v>192</v>
      </c>
      <c r="B644" t="s">
        <v>598</v>
      </c>
      <c r="C644" t="s">
        <v>394</v>
      </c>
      <c r="D644" t="s">
        <v>596</v>
      </c>
      <c r="E644" t="s">
        <v>229</v>
      </c>
      <c r="F644">
        <v>2017</v>
      </c>
      <c r="G644">
        <v>36.274999999999999</v>
      </c>
    </row>
    <row r="645" spans="1:7" hidden="1">
      <c r="A645" t="s">
        <v>192</v>
      </c>
      <c r="B645" t="s">
        <v>598</v>
      </c>
      <c r="C645" t="s">
        <v>394</v>
      </c>
      <c r="D645" t="s">
        <v>596</v>
      </c>
      <c r="E645" t="s">
        <v>229</v>
      </c>
      <c r="F645">
        <v>2018</v>
      </c>
      <c r="G645">
        <v>36.378999999999998</v>
      </c>
    </row>
    <row r="646" spans="1:7" hidden="1">
      <c r="A646" t="s">
        <v>597</v>
      </c>
      <c r="B646" t="s">
        <v>598</v>
      </c>
      <c r="C646" t="s">
        <v>394</v>
      </c>
      <c r="D646" t="s">
        <v>596</v>
      </c>
      <c r="E646" t="s">
        <v>229</v>
      </c>
      <c r="F646">
        <v>2000</v>
      </c>
      <c r="G646">
        <v>33.762999999999998</v>
      </c>
    </row>
    <row r="647" spans="1:7" hidden="1">
      <c r="A647" t="s">
        <v>597</v>
      </c>
      <c r="B647" t="s">
        <v>598</v>
      </c>
      <c r="C647" t="s">
        <v>394</v>
      </c>
      <c r="D647" t="s">
        <v>596</v>
      </c>
      <c r="E647" t="s">
        <v>229</v>
      </c>
      <c r="F647">
        <v>2001</v>
      </c>
      <c r="G647">
        <v>33.24</v>
      </c>
    </row>
    <row r="648" spans="1:7" hidden="1">
      <c r="A648" t="s">
        <v>597</v>
      </c>
      <c r="B648" t="s">
        <v>598</v>
      </c>
      <c r="C648" t="s">
        <v>394</v>
      </c>
      <c r="D648" t="s">
        <v>596</v>
      </c>
      <c r="E648" t="s">
        <v>229</v>
      </c>
      <c r="F648">
        <v>2002</v>
      </c>
      <c r="G648">
        <v>33.021999999999998</v>
      </c>
    </row>
    <row r="649" spans="1:7" hidden="1">
      <c r="A649" t="s">
        <v>597</v>
      </c>
      <c r="B649" t="s">
        <v>598</v>
      </c>
      <c r="C649" t="s">
        <v>394</v>
      </c>
      <c r="D649" t="s">
        <v>596</v>
      </c>
      <c r="E649" t="s">
        <v>229</v>
      </c>
      <c r="F649">
        <v>2003</v>
      </c>
      <c r="G649">
        <v>32.932000000000002</v>
      </c>
    </row>
    <row r="650" spans="1:7" hidden="1">
      <c r="A650" t="s">
        <v>597</v>
      </c>
      <c r="B650" t="s">
        <v>598</v>
      </c>
      <c r="C650" t="s">
        <v>394</v>
      </c>
      <c r="D650" t="s">
        <v>596</v>
      </c>
      <c r="E650" t="s">
        <v>229</v>
      </c>
      <c r="F650">
        <v>2004</v>
      </c>
      <c r="G650">
        <v>32.89</v>
      </c>
    </row>
    <row r="651" spans="1:7" hidden="1">
      <c r="A651" t="s">
        <v>597</v>
      </c>
      <c r="B651" t="s">
        <v>598</v>
      </c>
      <c r="C651" t="s">
        <v>394</v>
      </c>
      <c r="D651" t="s">
        <v>596</v>
      </c>
      <c r="E651" t="s">
        <v>229</v>
      </c>
      <c r="F651">
        <v>2005</v>
      </c>
      <c r="G651">
        <v>33.366</v>
      </c>
    </row>
    <row r="652" spans="1:7" hidden="1">
      <c r="A652" t="s">
        <v>597</v>
      </c>
      <c r="B652" t="s">
        <v>598</v>
      </c>
      <c r="C652" t="s">
        <v>394</v>
      </c>
      <c r="D652" t="s">
        <v>596</v>
      </c>
      <c r="E652" t="s">
        <v>229</v>
      </c>
      <c r="F652">
        <v>2006</v>
      </c>
      <c r="G652">
        <v>33.503999999999998</v>
      </c>
    </row>
    <row r="653" spans="1:7" hidden="1">
      <c r="A653" t="s">
        <v>597</v>
      </c>
      <c r="B653" t="s">
        <v>598</v>
      </c>
      <c r="C653" t="s">
        <v>394</v>
      </c>
      <c r="D653" t="s">
        <v>596</v>
      </c>
      <c r="E653" t="s">
        <v>229</v>
      </c>
      <c r="F653">
        <v>2007</v>
      </c>
      <c r="G653">
        <v>33.566000000000003</v>
      </c>
    </row>
    <row r="654" spans="1:7" hidden="1">
      <c r="A654" t="s">
        <v>597</v>
      </c>
      <c r="B654" t="s">
        <v>598</v>
      </c>
      <c r="C654" t="s">
        <v>394</v>
      </c>
      <c r="D654" t="s">
        <v>596</v>
      </c>
      <c r="E654" t="s">
        <v>229</v>
      </c>
      <c r="F654">
        <v>2008</v>
      </c>
      <c r="G654">
        <v>32.94</v>
      </c>
    </row>
    <row r="655" spans="1:7" hidden="1">
      <c r="A655" t="s">
        <v>597</v>
      </c>
      <c r="B655" t="s">
        <v>598</v>
      </c>
      <c r="C655" t="s">
        <v>394</v>
      </c>
      <c r="D655" t="s">
        <v>596</v>
      </c>
      <c r="E655" t="s">
        <v>229</v>
      </c>
      <c r="F655">
        <v>2009</v>
      </c>
      <c r="G655">
        <v>32.201999999999998</v>
      </c>
    </row>
    <row r="656" spans="1:7" hidden="1">
      <c r="A656" t="s">
        <v>597</v>
      </c>
      <c r="B656" t="s">
        <v>598</v>
      </c>
      <c r="C656" t="s">
        <v>394</v>
      </c>
      <c r="D656" t="s">
        <v>596</v>
      </c>
      <c r="E656" t="s">
        <v>229</v>
      </c>
      <c r="F656">
        <v>2010</v>
      </c>
      <c r="G656">
        <v>32.293999999999997</v>
      </c>
    </row>
    <row r="657" spans="1:7" hidden="1">
      <c r="A657" t="s">
        <v>597</v>
      </c>
      <c r="B657" t="s">
        <v>598</v>
      </c>
      <c r="C657" t="s">
        <v>394</v>
      </c>
      <c r="D657" t="s">
        <v>596</v>
      </c>
      <c r="E657" t="s">
        <v>229</v>
      </c>
      <c r="F657">
        <v>2011</v>
      </c>
      <c r="G657">
        <v>32.594000000000001</v>
      </c>
    </row>
    <row r="658" spans="1:7" hidden="1">
      <c r="A658" t="s">
        <v>597</v>
      </c>
      <c r="B658" t="s">
        <v>598</v>
      </c>
      <c r="C658" t="s">
        <v>394</v>
      </c>
      <c r="D658" t="s">
        <v>596</v>
      </c>
      <c r="E658" t="s">
        <v>229</v>
      </c>
      <c r="F658">
        <v>2012</v>
      </c>
      <c r="G658">
        <v>33.058</v>
      </c>
    </row>
    <row r="659" spans="1:7" hidden="1">
      <c r="A659" t="s">
        <v>597</v>
      </c>
      <c r="B659" t="s">
        <v>598</v>
      </c>
      <c r="C659" t="s">
        <v>394</v>
      </c>
      <c r="D659" t="s">
        <v>596</v>
      </c>
      <c r="E659" t="s">
        <v>229</v>
      </c>
      <c r="F659">
        <v>2013</v>
      </c>
      <c r="G659">
        <v>33.350999999999999</v>
      </c>
    </row>
    <row r="660" spans="1:7" hidden="1">
      <c r="A660" t="s">
        <v>597</v>
      </c>
      <c r="B660" t="s">
        <v>598</v>
      </c>
      <c r="C660" t="s">
        <v>394</v>
      </c>
      <c r="D660" t="s">
        <v>596</v>
      </c>
      <c r="E660" t="s">
        <v>229</v>
      </c>
      <c r="F660">
        <v>2014</v>
      </c>
      <c r="G660">
        <v>33.588999999999999</v>
      </c>
    </row>
    <row r="661" spans="1:7" hidden="1">
      <c r="A661" t="s">
        <v>597</v>
      </c>
      <c r="B661" t="s">
        <v>598</v>
      </c>
      <c r="C661" t="s">
        <v>394</v>
      </c>
      <c r="D661" t="s">
        <v>596</v>
      </c>
      <c r="E661" t="s">
        <v>229</v>
      </c>
      <c r="F661">
        <v>2015</v>
      </c>
      <c r="G661">
        <v>33.710999999999999</v>
      </c>
    </row>
    <row r="662" spans="1:7" hidden="1">
      <c r="A662" t="s">
        <v>597</v>
      </c>
      <c r="B662" t="s">
        <v>598</v>
      </c>
      <c r="C662" t="s">
        <v>394</v>
      </c>
      <c r="D662" t="s">
        <v>596</v>
      </c>
      <c r="E662" t="s">
        <v>229</v>
      </c>
      <c r="F662">
        <v>2016</v>
      </c>
      <c r="G662">
        <v>34.423000000000002</v>
      </c>
    </row>
    <row r="663" spans="1:7" hidden="1">
      <c r="A663" t="s">
        <v>597</v>
      </c>
      <c r="B663" t="s">
        <v>598</v>
      </c>
      <c r="C663" t="s">
        <v>394</v>
      </c>
      <c r="D663" t="s">
        <v>596</v>
      </c>
      <c r="E663" t="s">
        <v>229</v>
      </c>
      <c r="F663">
        <v>2017</v>
      </c>
      <c r="G663">
        <v>34.237000000000002</v>
      </c>
    </row>
    <row r="664" spans="1:7" hidden="1">
      <c r="A664" t="s">
        <v>597</v>
      </c>
      <c r="B664" t="s">
        <v>598</v>
      </c>
      <c r="C664" t="s">
        <v>394</v>
      </c>
      <c r="D664" t="s">
        <v>596</v>
      </c>
      <c r="E664" t="s">
        <v>229</v>
      </c>
      <c r="F664">
        <v>2018</v>
      </c>
      <c r="G664">
        <v>34.256</v>
      </c>
    </row>
    <row r="665" spans="1:7" hidden="1">
      <c r="A665" t="s">
        <v>171</v>
      </c>
      <c r="B665" t="s">
        <v>598</v>
      </c>
      <c r="C665" t="s">
        <v>394</v>
      </c>
      <c r="D665" t="s">
        <v>596</v>
      </c>
      <c r="E665" t="s">
        <v>229</v>
      </c>
      <c r="F665">
        <v>2000</v>
      </c>
      <c r="G665">
        <v>29.126999999999999</v>
      </c>
    </row>
    <row r="666" spans="1:7" hidden="1">
      <c r="A666" t="s">
        <v>171</v>
      </c>
      <c r="B666" t="s">
        <v>598</v>
      </c>
      <c r="C666" t="s">
        <v>394</v>
      </c>
      <c r="D666" t="s">
        <v>596</v>
      </c>
      <c r="E666" t="s">
        <v>229</v>
      </c>
      <c r="F666">
        <v>2001</v>
      </c>
      <c r="G666">
        <v>28.161999999999999</v>
      </c>
    </row>
    <row r="667" spans="1:7" hidden="1">
      <c r="A667" t="s">
        <v>171</v>
      </c>
      <c r="B667" t="s">
        <v>598</v>
      </c>
      <c r="C667" t="s">
        <v>394</v>
      </c>
      <c r="D667" t="s">
        <v>596</v>
      </c>
      <c r="E667" t="s">
        <v>229</v>
      </c>
      <c r="F667">
        <v>2002</v>
      </c>
      <c r="G667">
        <v>27.846</v>
      </c>
    </row>
    <row r="668" spans="1:7" hidden="1">
      <c r="A668" t="s">
        <v>171</v>
      </c>
      <c r="B668" t="s">
        <v>598</v>
      </c>
      <c r="C668" t="s">
        <v>394</v>
      </c>
      <c r="D668" t="s">
        <v>596</v>
      </c>
      <c r="E668" t="s">
        <v>229</v>
      </c>
      <c r="F668">
        <v>2003</v>
      </c>
      <c r="G668">
        <v>27.466000000000001</v>
      </c>
    </row>
    <row r="669" spans="1:7" hidden="1">
      <c r="A669" t="s">
        <v>171</v>
      </c>
      <c r="B669" t="s">
        <v>598</v>
      </c>
      <c r="C669" t="s">
        <v>394</v>
      </c>
      <c r="D669" t="s">
        <v>596</v>
      </c>
      <c r="E669" t="s">
        <v>229</v>
      </c>
      <c r="F669">
        <v>2004</v>
      </c>
      <c r="G669">
        <v>27.667000000000002</v>
      </c>
    </row>
    <row r="670" spans="1:7" hidden="1">
      <c r="A670" t="s">
        <v>171</v>
      </c>
      <c r="B670" t="s">
        <v>598</v>
      </c>
      <c r="C670" t="s">
        <v>394</v>
      </c>
      <c r="D670" t="s">
        <v>596</v>
      </c>
      <c r="E670" t="s">
        <v>229</v>
      </c>
      <c r="F670">
        <v>2005</v>
      </c>
      <c r="G670">
        <v>27.937999999999999</v>
      </c>
    </row>
    <row r="671" spans="1:7" hidden="1">
      <c r="A671" t="s">
        <v>171</v>
      </c>
      <c r="B671" t="s">
        <v>598</v>
      </c>
      <c r="C671" t="s">
        <v>394</v>
      </c>
      <c r="D671" t="s">
        <v>596</v>
      </c>
      <c r="E671" t="s">
        <v>229</v>
      </c>
      <c r="F671">
        <v>2006</v>
      </c>
      <c r="G671">
        <v>28.741</v>
      </c>
    </row>
    <row r="672" spans="1:7" hidden="1">
      <c r="A672" t="s">
        <v>171</v>
      </c>
      <c r="B672" t="s">
        <v>598</v>
      </c>
      <c r="C672" t="s">
        <v>394</v>
      </c>
      <c r="D672" t="s">
        <v>596</v>
      </c>
      <c r="E672" t="s">
        <v>229</v>
      </c>
      <c r="F672">
        <v>2007</v>
      </c>
      <c r="G672">
        <v>28.334</v>
      </c>
    </row>
    <row r="673" spans="1:7" hidden="1">
      <c r="A673" t="s">
        <v>171</v>
      </c>
      <c r="B673" t="s">
        <v>598</v>
      </c>
      <c r="C673" t="s">
        <v>394</v>
      </c>
      <c r="D673" t="s">
        <v>596</v>
      </c>
      <c r="E673" t="s">
        <v>229</v>
      </c>
      <c r="F673">
        <v>2008</v>
      </c>
      <c r="G673">
        <v>28.016999999999999</v>
      </c>
    </row>
    <row r="674" spans="1:7" hidden="1">
      <c r="A674" t="s">
        <v>171</v>
      </c>
      <c r="B674" t="s">
        <v>598</v>
      </c>
      <c r="C674" t="s">
        <v>394</v>
      </c>
      <c r="D674" t="s">
        <v>596</v>
      </c>
      <c r="E674" t="s">
        <v>229</v>
      </c>
      <c r="F674">
        <v>2009</v>
      </c>
      <c r="G674">
        <v>28.324999999999999</v>
      </c>
    </row>
    <row r="675" spans="1:7" hidden="1">
      <c r="A675" t="s">
        <v>171</v>
      </c>
      <c r="B675" t="s">
        <v>598</v>
      </c>
      <c r="C675" t="s">
        <v>394</v>
      </c>
      <c r="D675" t="s">
        <v>596</v>
      </c>
      <c r="E675" t="s">
        <v>229</v>
      </c>
      <c r="F675">
        <v>2010</v>
      </c>
      <c r="G675">
        <v>28.777999999999999</v>
      </c>
    </row>
    <row r="676" spans="1:7" hidden="1">
      <c r="A676" t="s">
        <v>171</v>
      </c>
      <c r="B676" t="s">
        <v>598</v>
      </c>
      <c r="C676" t="s">
        <v>394</v>
      </c>
      <c r="D676" t="s">
        <v>596</v>
      </c>
      <c r="E676" t="s">
        <v>229</v>
      </c>
      <c r="F676">
        <v>2011</v>
      </c>
      <c r="G676">
        <v>28.361000000000001</v>
      </c>
    </row>
    <row r="677" spans="1:7" hidden="1">
      <c r="A677" t="s">
        <v>171</v>
      </c>
      <c r="B677" t="s">
        <v>598</v>
      </c>
      <c r="C677" t="s">
        <v>394</v>
      </c>
      <c r="D677" t="s">
        <v>596</v>
      </c>
      <c r="E677" t="s">
        <v>229</v>
      </c>
      <c r="F677">
        <v>2012</v>
      </c>
      <c r="G677">
        <v>29.163</v>
      </c>
    </row>
    <row r="678" spans="1:7" hidden="1">
      <c r="A678" t="s">
        <v>171</v>
      </c>
      <c r="B678" t="s">
        <v>598</v>
      </c>
      <c r="C678" t="s">
        <v>394</v>
      </c>
      <c r="D678" t="s">
        <v>596</v>
      </c>
      <c r="E678" t="s">
        <v>229</v>
      </c>
      <c r="F678">
        <v>2013</v>
      </c>
      <c r="G678">
        <v>29.381</v>
      </c>
    </row>
    <row r="679" spans="1:7" hidden="1">
      <c r="A679" t="s">
        <v>171</v>
      </c>
      <c r="B679" t="s">
        <v>598</v>
      </c>
      <c r="C679" t="s">
        <v>394</v>
      </c>
      <c r="D679" t="s">
        <v>596</v>
      </c>
      <c r="E679" t="s">
        <v>229</v>
      </c>
      <c r="F679">
        <v>2014</v>
      </c>
      <c r="G679">
        <v>29.763000000000002</v>
      </c>
    </row>
    <row r="680" spans="1:7" hidden="1">
      <c r="A680" t="s">
        <v>171</v>
      </c>
      <c r="B680" t="s">
        <v>598</v>
      </c>
      <c r="C680" t="s">
        <v>394</v>
      </c>
      <c r="D680" t="s">
        <v>596</v>
      </c>
      <c r="E680" t="s">
        <v>229</v>
      </c>
      <c r="F680">
        <v>2015</v>
      </c>
      <c r="G680">
        <v>30.155999999999999</v>
      </c>
    </row>
    <row r="681" spans="1:7" hidden="1">
      <c r="A681" t="s">
        <v>171</v>
      </c>
      <c r="B681" t="s">
        <v>598</v>
      </c>
      <c r="C681" t="s">
        <v>394</v>
      </c>
      <c r="D681" t="s">
        <v>596</v>
      </c>
      <c r="E681" t="s">
        <v>229</v>
      </c>
      <c r="F681">
        <v>2016</v>
      </c>
      <c r="G681">
        <v>31.202000000000002</v>
      </c>
    </row>
    <row r="682" spans="1:7" hidden="1">
      <c r="A682" t="s">
        <v>171</v>
      </c>
      <c r="B682" t="s">
        <v>598</v>
      </c>
      <c r="C682" t="s">
        <v>394</v>
      </c>
      <c r="D682" t="s">
        <v>596</v>
      </c>
      <c r="E682" t="s">
        <v>229</v>
      </c>
      <c r="F682">
        <v>2017</v>
      </c>
      <c r="G682">
        <v>31.119</v>
      </c>
    </row>
    <row r="683" spans="1:7" hidden="1">
      <c r="A683" t="s">
        <v>171</v>
      </c>
      <c r="B683" t="s">
        <v>598</v>
      </c>
      <c r="C683" t="s">
        <v>394</v>
      </c>
      <c r="D683" t="s">
        <v>596</v>
      </c>
      <c r="E683" t="s">
        <v>229</v>
      </c>
      <c r="F683">
        <v>2018</v>
      </c>
      <c r="G683">
        <v>30.741</v>
      </c>
    </row>
    <row r="684" spans="1:7" hidden="1">
      <c r="A684" t="s">
        <v>167</v>
      </c>
      <c r="B684" t="s">
        <v>598</v>
      </c>
      <c r="C684" t="s">
        <v>394</v>
      </c>
      <c r="D684" t="s">
        <v>596</v>
      </c>
      <c r="E684" t="s">
        <v>229</v>
      </c>
      <c r="F684">
        <v>2000</v>
      </c>
      <c r="G684">
        <v>30.783000000000001</v>
      </c>
    </row>
    <row r="685" spans="1:7" hidden="1">
      <c r="A685" t="s">
        <v>167</v>
      </c>
      <c r="B685" t="s">
        <v>598</v>
      </c>
      <c r="C685" t="s">
        <v>394</v>
      </c>
      <c r="D685" t="s">
        <v>596</v>
      </c>
      <c r="E685" t="s">
        <v>229</v>
      </c>
      <c r="F685">
        <v>2001</v>
      </c>
      <c r="G685">
        <v>29.321000000000002</v>
      </c>
    </row>
    <row r="686" spans="1:7" hidden="1">
      <c r="A686" t="s">
        <v>167</v>
      </c>
      <c r="B686" t="s">
        <v>598</v>
      </c>
      <c r="C686" t="s">
        <v>394</v>
      </c>
      <c r="D686" t="s">
        <v>596</v>
      </c>
      <c r="E686" t="s">
        <v>229</v>
      </c>
      <c r="F686">
        <v>2002</v>
      </c>
      <c r="G686">
        <v>28.99</v>
      </c>
    </row>
    <row r="687" spans="1:7" hidden="1">
      <c r="A687" t="s">
        <v>167</v>
      </c>
      <c r="B687" t="s">
        <v>598</v>
      </c>
      <c r="C687" t="s">
        <v>394</v>
      </c>
      <c r="D687" t="s">
        <v>596</v>
      </c>
      <c r="E687" t="s">
        <v>229</v>
      </c>
      <c r="F687">
        <v>2003</v>
      </c>
      <c r="G687">
        <v>28.631</v>
      </c>
    </row>
    <row r="688" spans="1:7" hidden="1">
      <c r="A688" t="s">
        <v>167</v>
      </c>
      <c r="B688" t="s">
        <v>598</v>
      </c>
      <c r="C688" t="s">
        <v>394</v>
      </c>
      <c r="D688" t="s">
        <v>596</v>
      </c>
      <c r="E688" t="s">
        <v>229</v>
      </c>
      <c r="F688">
        <v>2004</v>
      </c>
      <c r="G688">
        <v>28.997</v>
      </c>
    </row>
    <row r="689" spans="1:7" hidden="1">
      <c r="A689" t="s">
        <v>167</v>
      </c>
      <c r="B689" t="s">
        <v>598</v>
      </c>
      <c r="C689" t="s">
        <v>394</v>
      </c>
      <c r="D689" t="s">
        <v>596</v>
      </c>
      <c r="E689" t="s">
        <v>229</v>
      </c>
      <c r="F689">
        <v>2005</v>
      </c>
      <c r="G689">
        <v>29.202999999999999</v>
      </c>
    </row>
    <row r="690" spans="1:7" hidden="1">
      <c r="A690" t="s">
        <v>167</v>
      </c>
      <c r="B690" t="s">
        <v>598</v>
      </c>
      <c r="C690" t="s">
        <v>394</v>
      </c>
      <c r="D690" t="s">
        <v>596</v>
      </c>
      <c r="E690" t="s">
        <v>229</v>
      </c>
      <c r="F690">
        <v>2006</v>
      </c>
      <c r="G690">
        <v>30.132999999999999</v>
      </c>
    </row>
    <row r="691" spans="1:7" hidden="1">
      <c r="A691" t="s">
        <v>167</v>
      </c>
      <c r="B691" t="s">
        <v>598</v>
      </c>
      <c r="C691" t="s">
        <v>394</v>
      </c>
      <c r="D691" t="s">
        <v>596</v>
      </c>
      <c r="E691" t="s">
        <v>229</v>
      </c>
      <c r="F691">
        <v>2007</v>
      </c>
      <c r="G691">
        <v>30.03</v>
      </c>
    </row>
    <row r="692" spans="1:7" hidden="1">
      <c r="A692" t="s">
        <v>167</v>
      </c>
      <c r="B692" t="s">
        <v>598</v>
      </c>
      <c r="C692" t="s">
        <v>394</v>
      </c>
      <c r="D692" t="s">
        <v>596</v>
      </c>
      <c r="E692" t="s">
        <v>229</v>
      </c>
      <c r="F692">
        <v>2008</v>
      </c>
      <c r="G692">
        <v>30.577000000000002</v>
      </c>
    </row>
    <row r="693" spans="1:7" hidden="1">
      <c r="A693" t="s">
        <v>167</v>
      </c>
      <c r="B693" t="s">
        <v>598</v>
      </c>
      <c r="C693" t="s">
        <v>394</v>
      </c>
      <c r="D693" t="s">
        <v>596</v>
      </c>
      <c r="E693" t="s">
        <v>229</v>
      </c>
      <c r="F693">
        <v>2009</v>
      </c>
      <c r="G693">
        <v>30.172000000000001</v>
      </c>
    </row>
    <row r="694" spans="1:7" hidden="1">
      <c r="A694" t="s">
        <v>167</v>
      </c>
      <c r="B694" t="s">
        <v>598</v>
      </c>
      <c r="C694" t="s">
        <v>394</v>
      </c>
      <c r="D694" t="s">
        <v>596</v>
      </c>
      <c r="E694" t="s">
        <v>229</v>
      </c>
      <c r="F694">
        <v>2010</v>
      </c>
      <c r="G694">
        <v>28.291</v>
      </c>
    </row>
    <row r="695" spans="1:7" hidden="1">
      <c r="A695" t="s">
        <v>167</v>
      </c>
      <c r="B695" t="s">
        <v>598</v>
      </c>
      <c r="C695" t="s">
        <v>394</v>
      </c>
      <c r="D695" t="s">
        <v>596</v>
      </c>
      <c r="E695" t="s">
        <v>229</v>
      </c>
      <c r="F695">
        <v>2011</v>
      </c>
      <c r="G695">
        <v>27.202000000000002</v>
      </c>
    </row>
    <row r="696" spans="1:7" hidden="1">
      <c r="A696" t="s">
        <v>167</v>
      </c>
      <c r="B696" t="s">
        <v>598</v>
      </c>
      <c r="C696" t="s">
        <v>394</v>
      </c>
      <c r="D696" t="s">
        <v>596</v>
      </c>
      <c r="E696" t="s">
        <v>229</v>
      </c>
      <c r="F696">
        <v>2012</v>
      </c>
      <c r="G696">
        <v>26.968</v>
      </c>
    </row>
    <row r="697" spans="1:7" hidden="1">
      <c r="A697" t="s">
        <v>167</v>
      </c>
      <c r="B697" t="s">
        <v>598</v>
      </c>
      <c r="C697" t="s">
        <v>394</v>
      </c>
      <c r="D697" t="s">
        <v>596</v>
      </c>
      <c r="E697" t="s">
        <v>229</v>
      </c>
      <c r="F697">
        <v>2013</v>
      </c>
      <c r="G697">
        <v>26.966000000000001</v>
      </c>
    </row>
    <row r="698" spans="1:7" hidden="1">
      <c r="A698" t="s">
        <v>167</v>
      </c>
      <c r="B698" t="s">
        <v>598</v>
      </c>
      <c r="C698" t="s">
        <v>394</v>
      </c>
      <c r="D698" t="s">
        <v>596</v>
      </c>
      <c r="E698" t="s">
        <v>229</v>
      </c>
      <c r="F698">
        <v>2014</v>
      </c>
      <c r="G698">
        <v>27.486000000000001</v>
      </c>
    </row>
    <row r="699" spans="1:7" hidden="1">
      <c r="A699" t="s">
        <v>167</v>
      </c>
      <c r="B699" t="s">
        <v>598</v>
      </c>
      <c r="C699" t="s">
        <v>394</v>
      </c>
      <c r="D699" t="s">
        <v>596</v>
      </c>
      <c r="E699" t="s">
        <v>229</v>
      </c>
      <c r="F699">
        <v>2015</v>
      </c>
      <c r="G699">
        <v>28.873000000000001</v>
      </c>
    </row>
    <row r="700" spans="1:7" hidden="1">
      <c r="A700" t="s">
        <v>167</v>
      </c>
      <c r="B700" t="s">
        <v>598</v>
      </c>
      <c r="C700" t="s">
        <v>394</v>
      </c>
      <c r="D700" t="s">
        <v>596</v>
      </c>
      <c r="E700" t="s">
        <v>229</v>
      </c>
      <c r="F700">
        <v>2016</v>
      </c>
      <c r="G700">
        <v>29.687999999999999</v>
      </c>
    </row>
    <row r="701" spans="1:7" hidden="1">
      <c r="A701" t="s">
        <v>167</v>
      </c>
      <c r="B701" t="s">
        <v>598</v>
      </c>
      <c r="C701" t="s">
        <v>394</v>
      </c>
      <c r="D701" t="s">
        <v>596</v>
      </c>
      <c r="E701" t="s">
        <v>229</v>
      </c>
      <c r="F701">
        <v>2017</v>
      </c>
      <c r="G701">
        <v>29.527999999999999</v>
      </c>
    </row>
    <row r="702" spans="1:7" hidden="1">
      <c r="A702" t="s">
        <v>167</v>
      </c>
      <c r="B702" t="s">
        <v>598</v>
      </c>
      <c r="C702" t="s">
        <v>394</v>
      </c>
      <c r="D702" t="s">
        <v>596</v>
      </c>
      <c r="E702" t="s">
        <v>229</v>
      </c>
      <c r="F702">
        <v>2018</v>
      </c>
      <c r="G702">
        <v>30.260999999999999</v>
      </c>
    </row>
  </sheetData>
  <autoFilter ref="A1:H702">
    <filterColumn colId="0">
      <filters>
        <filter val="ESP"/>
      </filters>
    </filterColumn>
  </autoFilter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>
    <tabColor theme="5"/>
  </sheetPr>
  <dimension ref="A1:H664"/>
  <sheetViews>
    <sheetView zoomScale="85" zoomScaleNormal="85" workbookViewId="0"/>
  </sheetViews>
  <sheetFormatPr baseColWidth="10" defaultColWidth="11.42578125" defaultRowHeight="15"/>
  <sheetData>
    <row r="1" spans="1:8">
      <c r="A1" t="s">
        <v>589</v>
      </c>
      <c r="B1" t="s">
        <v>590</v>
      </c>
      <c r="C1" t="s">
        <v>591</v>
      </c>
      <c r="D1" t="s">
        <v>592</v>
      </c>
      <c r="E1" t="s">
        <v>593</v>
      </c>
      <c r="F1" t="s">
        <v>571</v>
      </c>
      <c r="G1" t="s">
        <v>109</v>
      </c>
      <c r="H1" t="s">
        <v>594</v>
      </c>
    </row>
    <row r="2" spans="1:8" hidden="1">
      <c r="A2" t="s">
        <v>123</v>
      </c>
      <c r="B2" t="s">
        <v>595</v>
      </c>
      <c r="C2" t="s">
        <v>394</v>
      </c>
      <c r="D2" t="s">
        <v>596</v>
      </c>
      <c r="E2" t="s">
        <v>229</v>
      </c>
      <c r="F2">
        <v>2000</v>
      </c>
      <c r="G2">
        <v>0</v>
      </c>
    </row>
    <row r="3" spans="1:8" hidden="1">
      <c r="A3" t="s">
        <v>123</v>
      </c>
      <c r="B3" t="s">
        <v>595</v>
      </c>
      <c r="C3" t="s">
        <v>394</v>
      </c>
      <c r="D3" t="s">
        <v>596</v>
      </c>
      <c r="E3" t="s">
        <v>229</v>
      </c>
      <c r="F3">
        <v>2001</v>
      </c>
      <c r="G3">
        <v>0</v>
      </c>
    </row>
    <row r="4" spans="1:8" hidden="1">
      <c r="A4" t="s">
        <v>123</v>
      </c>
      <c r="B4" t="s">
        <v>595</v>
      </c>
      <c r="C4" t="s">
        <v>394</v>
      </c>
      <c r="D4" t="s">
        <v>596</v>
      </c>
      <c r="E4" t="s">
        <v>229</v>
      </c>
      <c r="F4">
        <v>2002</v>
      </c>
      <c r="G4">
        <v>0</v>
      </c>
    </row>
    <row r="5" spans="1:8" hidden="1">
      <c r="A5" t="s">
        <v>123</v>
      </c>
      <c r="B5" t="s">
        <v>595</v>
      </c>
      <c r="C5" t="s">
        <v>394</v>
      </c>
      <c r="D5" t="s">
        <v>596</v>
      </c>
      <c r="E5" t="s">
        <v>229</v>
      </c>
      <c r="F5">
        <v>2003</v>
      </c>
      <c r="G5">
        <v>0</v>
      </c>
    </row>
    <row r="6" spans="1:8" hidden="1">
      <c r="A6" t="s">
        <v>123</v>
      </c>
      <c r="B6" t="s">
        <v>595</v>
      </c>
      <c r="C6" t="s">
        <v>394</v>
      </c>
      <c r="D6" t="s">
        <v>596</v>
      </c>
      <c r="E6" t="s">
        <v>229</v>
      </c>
      <c r="F6">
        <v>2004</v>
      </c>
      <c r="G6">
        <v>0</v>
      </c>
    </row>
    <row r="7" spans="1:8" hidden="1">
      <c r="A7" t="s">
        <v>123</v>
      </c>
      <c r="B7" t="s">
        <v>595</v>
      </c>
      <c r="C7" t="s">
        <v>394</v>
      </c>
      <c r="D7" t="s">
        <v>596</v>
      </c>
      <c r="E7" t="s">
        <v>229</v>
      </c>
      <c r="F7">
        <v>2005</v>
      </c>
      <c r="G7">
        <v>0</v>
      </c>
    </row>
    <row r="8" spans="1:8" hidden="1">
      <c r="A8" t="s">
        <v>123</v>
      </c>
      <c r="B8" t="s">
        <v>595</v>
      </c>
      <c r="C8" t="s">
        <v>394</v>
      </c>
      <c r="D8" t="s">
        <v>596</v>
      </c>
      <c r="E8" t="s">
        <v>229</v>
      </c>
      <c r="F8">
        <v>2006</v>
      </c>
      <c r="G8">
        <v>0</v>
      </c>
    </row>
    <row r="9" spans="1:8" hidden="1">
      <c r="A9" t="s">
        <v>123</v>
      </c>
      <c r="B9" t="s">
        <v>595</v>
      </c>
      <c r="C9" t="s">
        <v>394</v>
      </c>
      <c r="D9" t="s">
        <v>596</v>
      </c>
      <c r="E9" t="s">
        <v>229</v>
      </c>
      <c r="F9">
        <v>2007</v>
      </c>
      <c r="G9">
        <v>0</v>
      </c>
    </row>
    <row r="10" spans="1:8" hidden="1">
      <c r="A10" t="s">
        <v>123</v>
      </c>
      <c r="B10" t="s">
        <v>595</v>
      </c>
      <c r="C10" t="s">
        <v>394</v>
      </c>
      <c r="D10" t="s">
        <v>596</v>
      </c>
      <c r="E10" t="s">
        <v>229</v>
      </c>
      <c r="F10">
        <v>2008</v>
      </c>
      <c r="G10">
        <v>0</v>
      </c>
    </row>
    <row r="11" spans="1:8" hidden="1">
      <c r="A11" t="s">
        <v>123</v>
      </c>
      <c r="B11" t="s">
        <v>595</v>
      </c>
      <c r="C11" t="s">
        <v>394</v>
      </c>
      <c r="D11" t="s">
        <v>596</v>
      </c>
      <c r="E11" t="s">
        <v>229</v>
      </c>
      <c r="F11">
        <v>2009</v>
      </c>
      <c r="G11">
        <v>0</v>
      </c>
    </row>
    <row r="12" spans="1:8" hidden="1">
      <c r="A12" t="s">
        <v>123</v>
      </c>
      <c r="B12" t="s">
        <v>595</v>
      </c>
      <c r="C12" t="s">
        <v>394</v>
      </c>
      <c r="D12" t="s">
        <v>596</v>
      </c>
      <c r="E12" t="s">
        <v>229</v>
      </c>
      <c r="F12">
        <v>2010</v>
      </c>
      <c r="G12">
        <v>0</v>
      </c>
    </row>
    <row r="13" spans="1:8" hidden="1">
      <c r="A13" t="s">
        <v>123</v>
      </c>
      <c r="B13" t="s">
        <v>595</v>
      </c>
      <c r="C13" t="s">
        <v>394</v>
      </c>
      <c r="D13" t="s">
        <v>596</v>
      </c>
      <c r="E13" t="s">
        <v>229</v>
      </c>
      <c r="F13">
        <v>2011</v>
      </c>
      <c r="G13">
        <v>0</v>
      </c>
    </row>
    <row r="14" spans="1:8" hidden="1">
      <c r="A14" t="s">
        <v>123</v>
      </c>
      <c r="B14" t="s">
        <v>595</v>
      </c>
      <c r="C14" t="s">
        <v>394</v>
      </c>
      <c r="D14" t="s">
        <v>596</v>
      </c>
      <c r="E14" t="s">
        <v>229</v>
      </c>
      <c r="F14">
        <v>2012</v>
      </c>
      <c r="G14">
        <v>0</v>
      </c>
    </row>
    <row r="15" spans="1:8" hidden="1">
      <c r="A15" t="s">
        <v>123</v>
      </c>
      <c r="B15" t="s">
        <v>595</v>
      </c>
      <c r="C15" t="s">
        <v>394</v>
      </c>
      <c r="D15" t="s">
        <v>596</v>
      </c>
      <c r="E15" t="s">
        <v>229</v>
      </c>
      <c r="F15">
        <v>2013</v>
      </c>
      <c r="G15">
        <v>0</v>
      </c>
    </row>
    <row r="16" spans="1:8" hidden="1">
      <c r="A16" t="s">
        <v>123</v>
      </c>
      <c r="B16" t="s">
        <v>595</v>
      </c>
      <c r="C16" t="s">
        <v>394</v>
      </c>
      <c r="D16" t="s">
        <v>596</v>
      </c>
      <c r="E16" t="s">
        <v>229</v>
      </c>
      <c r="F16">
        <v>2014</v>
      </c>
      <c r="G16">
        <v>0</v>
      </c>
    </row>
    <row r="17" spans="1:7" hidden="1">
      <c r="A17" t="s">
        <v>123</v>
      </c>
      <c r="B17" t="s">
        <v>595</v>
      </c>
      <c r="C17" t="s">
        <v>394</v>
      </c>
      <c r="D17" t="s">
        <v>596</v>
      </c>
      <c r="E17" t="s">
        <v>229</v>
      </c>
      <c r="F17">
        <v>2015</v>
      </c>
      <c r="G17">
        <v>0</v>
      </c>
    </row>
    <row r="18" spans="1:7" hidden="1">
      <c r="A18" t="s">
        <v>123</v>
      </c>
      <c r="B18" t="s">
        <v>595</v>
      </c>
      <c r="C18" t="s">
        <v>394</v>
      </c>
      <c r="D18" t="s">
        <v>596</v>
      </c>
      <c r="E18" t="s">
        <v>229</v>
      </c>
      <c r="F18">
        <v>2016</v>
      </c>
      <c r="G18">
        <v>0</v>
      </c>
    </row>
    <row r="19" spans="1:7" hidden="1">
      <c r="A19" t="s">
        <v>125</v>
      </c>
      <c r="B19" t="s">
        <v>595</v>
      </c>
      <c r="C19" t="s">
        <v>394</v>
      </c>
      <c r="D19" t="s">
        <v>596</v>
      </c>
      <c r="E19" t="s">
        <v>229</v>
      </c>
      <c r="F19">
        <v>2000</v>
      </c>
      <c r="G19">
        <v>14.282999999999999</v>
      </c>
    </row>
    <row r="20" spans="1:7" hidden="1">
      <c r="A20" t="s">
        <v>125</v>
      </c>
      <c r="B20" t="s">
        <v>595</v>
      </c>
      <c r="C20" t="s">
        <v>394</v>
      </c>
      <c r="D20" t="s">
        <v>596</v>
      </c>
      <c r="E20" t="s">
        <v>229</v>
      </c>
      <c r="F20">
        <v>2001</v>
      </c>
      <c r="G20">
        <v>14.244</v>
      </c>
    </row>
    <row r="21" spans="1:7" hidden="1">
      <c r="A21" t="s">
        <v>125</v>
      </c>
      <c r="B21" t="s">
        <v>595</v>
      </c>
      <c r="C21" t="s">
        <v>394</v>
      </c>
      <c r="D21" t="s">
        <v>596</v>
      </c>
      <c r="E21" t="s">
        <v>229</v>
      </c>
      <c r="F21">
        <v>2002</v>
      </c>
      <c r="G21">
        <v>14.058</v>
      </c>
    </row>
    <row r="22" spans="1:7" hidden="1">
      <c r="A22" t="s">
        <v>125</v>
      </c>
      <c r="B22" t="s">
        <v>595</v>
      </c>
      <c r="C22" t="s">
        <v>394</v>
      </c>
      <c r="D22" t="s">
        <v>596</v>
      </c>
      <c r="E22" t="s">
        <v>229</v>
      </c>
      <c r="F22">
        <v>2003</v>
      </c>
      <c r="G22">
        <v>14.09</v>
      </c>
    </row>
    <row r="23" spans="1:7" hidden="1">
      <c r="A23" t="s">
        <v>125</v>
      </c>
      <c r="B23" t="s">
        <v>595</v>
      </c>
      <c r="C23" t="s">
        <v>394</v>
      </c>
      <c r="D23" t="s">
        <v>596</v>
      </c>
      <c r="E23" t="s">
        <v>229</v>
      </c>
      <c r="F23">
        <v>2004</v>
      </c>
      <c r="G23">
        <v>14.015000000000001</v>
      </c>
    </row>
    <row r="24" spans="1:7" hidden="1">
      <c r="A24" t="s">
        <v>125</v>
      </c>
      <c r="B24" t="s">
        <v>595</v>
      </c>
      <c r="C24" t="s">
        <v>394</v>
      </c>
      <c r="D24" t="s">
        <v>596</v>
      </c>
      <c r="E24" t="s">
        <v>229</v>
      </c>
      <c r="F24">
        <v>2005</v>
      </c>
      <c r="G24">
        <v>13.897</v>
      </c>
    </row>
    <row r="25" spans="1:7" hidden="1">
      <c r="A25" t="s">
        <v>125</v>
      </c>
      <c r="B25" t="s">
        <v>595</v>
      </c>
      <c r="C25" t="s">
        <v>394</v>
      </c>
      <c r="D25" t="s">
        <v>596</v>
      </c>
      <c r="E25" t="s">
        <v>229</v>
      </c>
      <c r="F25">
        <v>2006</v>
      </c>
      <c r="G25">
        <v>13.75</v>
      </c>
    </row>
    <row r="26" spans="1:7" hidden="1">
      <c r="A26" t="s">
        <v>125</v>
      </c>
      <c r="B26" t="s">
        <v>595</v>
      </c>
      <c r="C26" t="s">
        <v>394</v>
      </c>
      <c r="D26" t="s">
        <v>596</v>
      </c>
      <c r="E26" t="s">
        <v>229</v>
      </c>
      <c r="F26">
        <v>2007</v>
      </c>
      <c r="G26">
        <v>13.541</v>
      </c>
    </row>
    <row r="27" spans="1:7" hidden="1">
      <c r="A27" t="s">
        <v>125</v>
      </c>
      <c r="B27" t="s">
        <v>595</v>
      </c>
      <c r="C27" t="s">
        <v>394</v>
      </c>
      <c r="D27" t="s">
        <v>596</v>
      </c>
      <c r="E27" t="s">
        <v>229</v>
      </c>
      <c r="F27">
        <v>2008</v>
      </c>
      <c r="G27">
        <v>13.673</v>
      </c>
    </row>
    <row r="28" spans="1:7" hidden="1">
      <c r="A28" t="s">
        <v>125</v>
      </c>
      <c r="B28" t="s">
        <v>595</v>
      </c>
      <c r="C28" t="s">
        <v>394</v>
      </c>
      <c r="D28" t="s">
        <v>596</v>
      </c>
      <c r="E28" t="s">
        <v>229</v>
      </c>
      <c r="F28">
        <v>2009</v>
      </c>
      <c r="G28">
        <v>14.106</v>
      </c>
    </row>
    <row r="29" spans="1:7" hidden="1">
      <c r="A29" t="s">
        <v>125</v>
      </c>
      <c r="B29" t="s">
        <v>595</v>
      </c>
      <c r="C29" t="s">
        <v>394</v>
      </c>
      <c r="D29" t="s">
        <v>596</v>
      </c>
      <c r="E29" t="s">
        <v>229</v>
      </c>
      <c r="F29">
        <v>2010</v>
      </c>
      <c r="G29">
        <v>13.999000000000001</v>
      </c>
    </row>
    <row r="30" spans="1:7" hidden="1">
      <c r="A30" t="s">
        <v>125</v>
      </c>
      <c r="B30" t="s">
        <v>595</v>
      </c>
      <c r="C30" t="s">
        <v>394</v>
      </c>
      <c r="D30" t="s">
        <v>596</v>
      </c>
      <c r="E30" t="s">
        <v>229</v>
      </c>
      <c r="F30">
        <v>2011</v>
      </c>
      <c r="G30">
        <v>13.978</v>
      </c>
    </row>
    <row r="31" spans="1:7" hidden="1">
      <c r="A31" t="s">
        <v>125</v>
      </c>
      <c r="B31" t="s">
        <v>595</v>
      </c>
      <c r="C31" t="s">
        <v>394</v>
      </c>
      <c r="D31" t="s">
        <v>596</v>
      </c>
      <c r="E31" t="s">
        <v>229</v>
      </c>
      <c r="F31">
        <v>2012</v>
      </c>
      <c r="G31">
        <v>14.096</v>
      </c>
    </row>
    <row r="32" spans="1:7" hidden="1">
      <c r="A32" t="s">
        <v>125</v>
      </c>
      <c r="B32" t="s">
        <v>595</v>
      </c>
      <c r="C32" t="s">
        <v>394</v>
      </c>
      <c r="D32" t="s">
        <v>596</v>
      </c>
      <c r="E32" t="s">
        <v>229</v>
      </c>
      <c r="F32">
        <v>2013</v>
      </c>
      <c r="G32">
        <v>14.462</v>
      </c>
    </row>
    <row r="33" spans="1:7" hidden="1">
      <c r="A33" t="s">
        <v>125</v>
      </c>
      <c r="B33" t="s">
        <v>595</v>
      </c>
      <c r="C33" t="s">
        <v>394</v>
      </c>
      <c r="D33" t="s">
        <v>596</v>
      </c>
      <c r="E33" t="s">
        <v>229</v>
      </c>
      <c r="F33">
        <v>2014</v>
      </c>
      <c r="G33">
        <v>14.504</v>
      </c>
    </row>
    <row r="34" spans="1:7" hidden="1">
      <c r="A34" t="s">
        <v>125</v>
      </c>
      <c r="B34" t="s">
        <v>595</v>
      </c>
      <c r="C34" t="s">
        <v>394</v>
      </c>
      <c r="D34" t="s">
        <v>596</v>
      </c>
      <c r="E34" t="s">
        <v>229</v>
      </c>
      <c r="F34">
        <v>2015</v>
      </c>
      <c r="G34">
        <v>14.475</v>
      </c>
    </row>
    <row r="35" spans="1:7" hidden="1">
      <c r="A35" t="s">
        <v>125</v>
      </c>
      <c r="B35" t="s">
        <v>595</v>
      </c>
      <c r="C35" t="s">
        <v>394</v>
      </c>
      <c r="D35" t="s">
        <v>596</v>
      </c>
      <c r="E35" t="s">
        <v>229</v>
      </c>
      <c r="F35">
        <v>2016</v>
      </c>
      <c r="G35">
        <v>14.641</v>
      </c>
    </row>
    <row r="36" spans="1:7" hidden="1">
      <c r="A36" t="s">
        <v>125</v>
      </c>
      <c r="B36" t="s">
        <v>595</v>
      </c>
      <c r="C36" t="s">
        <v>394</v>
      </c>
      <c r="D36" t="s">
        <v>596</v>
      </c>
      <c r="E36" t="s">
        <v>229</v>
      </c>
      <c r="F36">
        <v>2017</v>
      </c>
      <c r="G36">
        <v>14.548999999999999</v>
      </c>
    </row>
    <row r="37" spans="1:7" hidden="1">
      <c r="A37" t="s">
        <v>128</v>
      </c>
      <c r="B37" t="s">
        <v>595</v>
      </c>
      <c r="C37" t="s">
        <v>394</v>
      </c>
      <c r="D37" t="s">
        <v>596</v>
      </c>
      <c r="E37" t="s">
        <v>229</v>
      </c>
      <c r="F37">
        <v>2000</v>
      </c>
      <c r="G37">
        <v>13.413</v>
      </c>
    </row>
    <row r="38" spans="1:7" hidden="1">
      <c r="A38" t="s">
        <v>128</v>
      </c>
      <c r="B38" t="s">
        <v>595</v>
      </c>
      <c r="C38" t="s">
        <v>394</v>
      </c>
      <c r="D38" t="s">
        <v>596</v>
      </c>
      <c r="E38" t="s">
        <v>229</v>
      </c>
      <c r="F38">
        <v>2001</v>
      </c>
      <c r="G38">
        <v>13.613</v>
      </c>
    </row>
    <row r="39" spans="1:7" hidden="1">
      <c r="A39" t="s">
        <v>128</v>
      </c>
      <c r="B39" t="s">
        <v>595</v>
      </c>
      <c r="C39" t="s">
        <v>394</v>
      </c>
      <c r="D39" t="s">
        <v>596</v>
      </c>
      <c r="E39" t="s">
        <v>229</v>
      </c>
      <c r="F39">
        <v>2002</v>
      </c>
      <c r="G39">
        <v>13.82</v>
      </c>
    </row>
    <row r="40" spans="1:7" hidden="1">
      <c r="A40" t="s">
        <v>128</v>
      </c>
      <c r="B40" t="s">
        <v>595</v>
      </c>
      <c r="C40" t="s">
        <v>394</v>
      </c>
      <c r="D40" t="s">
        <v>596</v>
      </c>
      <c r="E40" t="s">
        <v>229</v>
      </c>
      <c r="F40">
        <v>2003</v>
      </c>
      <c r="G40">
        <v>13.752000000000001</v>
      </c>
    </row>
    <row r="41" spans="1:7" hidden="1">
      <c r="A41" t="s">
        <v>128</v>
      </c>
      <c r="B41" t="s">
        <v>595</v>
      </c>
      <c r="C41" t="s">
        <v>394</v>
      </c>
      <c r="D41" t="s">
        <v>596</v>
      </c>
      <c r="E41" t="s">
        <v>229</v>
      </c>
      <c r="F41">
        <v>2004</v>
      </c>
      <c r="G41">
        <v>13.436</v>
      </c>
    </row>
    <row r="42" spans="1:7" hidden="1">
      <c r="A42" t="s">
        <v>128</v>
      </c>
      <c r="B42" t="s">
        <v>595</v>
      </c>
      <c r="C42" t="s">
        <v>394</v>
      </c>
      <c r="D42" t="s">
        <v>596</v>
      </c>
      <c r="E42" t="s">
        <v>229</v>
      </c>
      <c r="F42">
        <v>2005</v>
      </c>
      <c r="G42">
        <v>13.234</v>
      </c>
    </row>
    <row r="43" spans="1:7" hidden="1">
      <c r="A43" t="s">
        <v>128</v>
      </c>
      <c r="B43" t="s">
        <v>595</v>
      </c>
      <c r="C43" t="s">
        <v>394</v>
      </c>
      <c r="D43" t="s">
        <v>596</v>
      </c>
      <c r="E43" t="s">
        <v>229</v>
      </c>
      <c r="F43">
        <v>2006</v>
      </c>
      <c r="G43">
        <v>13.144</v>
      </c>
    </row>
    <row r="44" spans="1:7" hidden="1">
      <c r="A44" t="s">
        <v>128</v>
      </c>
      <c r="B44" t="s">
        <v>595</v>
      </c>
      <c r="C44" t="s">
        <v>394</v>
      </c>
      <c r="D44" t="s">
        <v>596</v>
      </c>
      <c r="E44" t="s">
        <v>229</v>
      </c>
      <c r="F44">
        <v>2007</v>
      </c>
      <c r="G44">
        <v>13.244999999999999</v>
      </c>
    </row>
    <row r="45" spans="1:7" hidden="1">
      <c r="A45" t="s">
        <v>128</v>
      </c>
      <c r="B45" t="s">
        <v>595</v>
      </c>
      <c r="C45" t="s">
        <v>394</v>
      </c>
      <c r="D45" t="s">
        <v>596</v>
      </c>
      <c r="E45" t="s">
        <v>229</v>
      </c>
      <c r="F45">
        <v>2008</v>
      </c>
      <c r="G45">
        <v>13.641</v>
      </c>
    </row>
    <row r="46" spans="1:7" hidden="1">
      <c r="A46" t="s">
        <v>128</v>
      </c>
      <c r="B46" t="s">
        <v>595</v>
      </c>
      <c r="C46" t="s">
        <v>394</v>
      </c>
      <c r="D46" t="s">
        <v>596</v>
      </c>
      <c r="E46" t="s">
        <v>229</v>
      </c>
      <c r="F46">
        <v>2009</v>
      </c>
      <c r="G46">
        <v>14.138999999999999</v>
      </c>
    </row>
    <row r="47" spans="1:7" hidden="1">
      <c r="A47" t="s">
        <v>128</v>
      </c>
      <c r="B47" t="s">
        <v>595</v>
      </c>
      <c r="C47" t="s">
        <v>394</v>
      </c>
      <c r="D47" t="s">
        <v>596</v>
      </c>
      <c r="E47" t="s">
        <v>229</v>
      </c>
      <c r="F47">
        <v>2010</v>
      </c>
      <c r="G47">
        <v>13.817</v>
      </c>
    </row>
    <row r="48" spans="1:7" hidden="1">
      <c r="A48" t="s">
        <v>128</v>
      </c>
      <c r="B48" t="s">
        <v>595</v>
      </c>
      <c r="C48" t="s">
        <v>394</v>
      </c>
      <c r="D48" t="s">
        <v>596</v>
      </c>
      <c r="E48" t="s">
        <v>229</v>
      </c>
      <c r="F48">
        <v>2011</v>
      </c>
      <c r="G48">
        <v>13.972</v>
      </c>
    </row>
    <row r="49" spans="1:7" hidden="1">
      <c r="A49" t="s">
        <v>128</v>
      </c>
      <c r="B49" t="s">
        <v>595</v>
      </c>
      <c r="C49" t="s">
        <v>394</v>
      </c>
      <c r="D49" t="s">
        <v>596</v>
      </c>
      <c r="E49" t="s">
        <v>229</v>
      </c>
      <c r="F49">
        <v>2012</v>
      </c>
      <c r="G49">
        <v>14.224</v>
      </c>
    </row>
    <row r="50" spans="1:7" hidden="1">
      <c r="A50" t="s">
        <v>128</v>
      </c>
      <c r="B50" t="s">
        <v>595</v>
      </c>
      <c r="C50" t="s">
        <v>394</v>
      </c>
      <c r="D50" t="s">
        <v>596</v>
      </c>
      <c r="E50" t="s">
        <v>229</v>
      </c>
      <c r="F50">
        <v>2013</v>
      </c>
      <c r="G50">
        <v>14.364000000000001</v>
      </c>
    </row>
    <row r="51" spans="1:7" hidden="1">
      <c r="A51" t="s">
        <v>128</v>
      </c>
      <c r="B51" t="s">
        <v>595</v>
      </c>
      <c r="C51" t="s">
        <v>394</v>
      </c>
      <c r="D51" t="s">
        <v>596</v>
      </c>
      <c r="E51" t="s">
        <v>229</v>
      </c>
      <c r="F51">
        <v>2014</v>
      </c>
      <c r="G51">
        <v>14.271000000000001</v>
      </c>
    </row>
    <row r="52" spans="1:7" hidden="1">
      <c r="A52" t="s">
        <v>128</v>
      </c>
      <c r="B52" t="s">
        <v>595</v>
      </c>
      <c r="C52" t="s">
        <v>394</v>
      </c>
      <c r="D52" t="s">
        <v>596</v>
      </c>
      <c r="E52" t="s">
        <v>229</v>
      </c>
      <c r="F52">
        <v>2015</v>
      </c>
      <c r="G52">
        <v>14.289</v>
      </c>
    </row>
    <row r="53" spans="1:7" hidden="1">
      <c r="A53" t="s">
        <v>128</v>
      </c>
      <c r="B53" t="s">
        <v>595</v>
      </c>
      <c r="C53" t="s">
        <v>394</v>
      </c>
      <c r="D53" t="s">
        <v>596</v>
      </c>
      <c r="E53" t="s">
        <v>229</v>
      </c>
      <c r="F53">
        <v>2016</v>
      </c>
      <c r="G53">
        <v>13.706</v>
      </c>
    </row>
    <row r="54" spans="1:7" hidden="1">
      <c r="A54" t="s">
        <v>128</v>
      </c>
      <c r="B54" t="s">
        <v>595</v>
      </c>
      <c r="C54" t="s">
        <v>394</v>
      </c>
      <c r="D54" t="s">
        <v>596</v>
      </c>
      <c r="E54" t="s">
        <v>229</v>
      </c>
      <c r="F54">
        <v>2017</v>
      </c>
      <c r="G54">
        <v>13.581</v>
      </c>
    </row>
    <row r="55" spans="1:7" hidden="1">
      <c r="A55" t="s">
        <v>132</v>
      </c>
      <c r="B55" t="s">
        <v>595</v>
      </c>
      <c r="C55" t="s">
        <v>394</v>
      </c>
      <c r="D55" t="s">
        <v>596</v>
      </c>
      <c r="E55" t="s">
        <v>229</v>
      </c>
      <c r="F55">
        <v>2000</v>
      </c>
      <c r="G55">
        <v>4.7350000000000003</v>
      </c>
    </row>
    <row r="56" spans="1:7" hidden="1">
      <c r="A56" t="s">
        <v>132</v>
      </c>
      <c r="B56" t="s">
        <v>595</v>
      </c>
      <c r="C56" t="s">
        <v>394</v>
      </c>
      <c r="D56" t="s">
        <v>596</v>
      </c>
      <c r="E56" t="s">
        <v>229</v>
      </c>
      <c r="F56">
        <v>2001</v>
      </c>
      <c r="G56">
        <v>4.8550000000000004</v>
      </c>
    </row>
    <row r="57" spans="1:7" hidden="1">
      <c r="A57" t="s">
        <v>132</v>
      </c>
      <c r="B57" t="s">
        <v>595</v>
      </c>
      <c r="C57" t="s">
        <v>394</v>
      </c>
      <c r="D57" t="s">
        <v>596</v>
      </c>
      <c r="E57" t="s">
        <v>229</v>
      </c>
      <c r="F57">
        <v>2002</v>
      </c>
      <c r="G57">
        <v>5.0510000000000002</v>
      </c>
    </row>
    <row r="58" spans="1:7" hidden="1">
      <c r="A58" t="s">
        <v>132</v>
      </c>
      <c r="B58" t="s">
        <v>595</v>
      </c>
      <c r="C58" t="s">
        <v>394</v>
      </c>
      <c r="D58" t="s">
        <v>596</v>
      </c>
      <c r="E58" t="s">
        <v>229</v>
      </c>
      <c r="F58">
        <v>2003</v>
      </c>
      <c r="G58">
        <v>5.0750000000000002</v>
      </c>
    </row>
    <row r="59" spans="1:7" hidden="1">
      <c r="A59" t="s">
        <v>132</v>
      </c>
      <c r="B59" t="s">
        <v>595</v>
      </c>
      <c r="C59" t="s">
        <v>394</v>
      </c>
      <c r="D59" t="s">
        <v>596</v>
      </c>
      <c r="E59" t="s">
        <v>229</v>
      </c>
      <c r="F59">
        <v>2004</v>
      </c>
      <c r="G59">
        <v>4.9039999999999999</v>
      </c>
    </row>
    <row r="60" spans="1:7" hidden="1">
      <c r="A60" t="s">
        <v>132</v>
      </c>
      <c r="B60" t="s">
        <v>595</v>
      </c>
      <c r="C60" t="s">
        <v>394</v>
      </c>
      <c r="D60" t="s">
        <v>596</v>
      </c>
      <c r="E60" t="s">
        <v>229</v>
      </c>
      <c r="F60">
        <v>2005</v>
      </c>
      <c r="G60">
        <v>4.8360000000000003</v>
      </c>
    </row>
    <row r="61" spans="1:7" hidden="1">
      <c r="A61" t="s">
        <v>132</v>
      </c>
      <c r="B61" t="s">
        <v>595</v>
      </c>
      <c r="C61" t="s">
        <v>394</v>
      </c>
      <c r="D61" t="s">
        <v>596</v>
      </c>
      <c r="E61" t="s">
        <v>229</v>
      </c>
      <c r="F61">
        <v>2006</v>
      </c>
      <c r="G61">
        <v>4.782</v>
      </c>
    </row>
    <row r="62" spans="1:7" hidden="1">
      <c r="A62" t="s">
        <v>132</v>
      </c>
      <c r="B62" t="s">
        <v>595</v>
      </c>
      <c r="C62" t="s">
        <v>394</v>
      </c>
      <c r="D62" t="s">
        <v>596</v>
      </c>
      <c r="E62" t="s">
        <v>229</v>
      </c>
      <c r="F62">
        <v>2007</v>
      </c>
      <c r="G62">
        <v>4.6849999999999996</v>
      </c>
    </row>
    <row r="63" spans="1:7" hidden="1">
      <c r="A63" t="s">
        <v>132</v>
      </c>
      <c r="B63" t="s">
        <v>595</v>
      </c>
      <c r="C63" t="s">
        <v>394</v>
      </c>
      <c r="D63" t="s">
        <v>596</v>
      </c>
      <c r="E63" t="s">
        <v>229</v>
      </c>
      <c r="F63">
        <v>2008</v>
      </c>
      <c r="G63">
        <v>4.5330000000000004</v>
      </c>
    </row>
    <row r="64" spans="1:7" hidden="1">
      <c r="A64" t="s">
        <v>132</v>
      </c>
      <c r="B64" t="s">
        <v>595</v>
      </c>
      <c r="C64" t="s">
        <v>394</v>
      </c>
      <c r="D64" t="s">
        <v>596</v>
      </c>
      <c r="E64" t="s">
        <v>229</v>
      </c>
      <c r="F64">
        <v>2009</v>
      </c>
      <c r="G64">
        <v>4.8739999999999997</v>
      </c>
    </row>
    <row r="65" spans="1:7" hidden="1">
      <c r="A65" t="s">
        <v>132</v>
      </c>
      <c r="B65" t="s">
        <v>595</v>
      </c>
      <c r="C65" t="s">
        <v>394</v>
      </c>
      <c r="D65" t="s">
        <v>596</v>
      </c>
      <c r="E65" t="s">
        <v>229</v>
      </c>
      <c r="F65">
        <v>2010</v>
      </c>
      <c r="G65">
        <v>4.62</v>
      </c>
    </row>
    <row r="66" spans="1:7" hidden="1">
      <c r="A66" t="s">
        <v>132</v>
      </c>
      <c r="B66" t="s">
        <v>595</v>
      </c>
      <c r="C66" t="s">
        <v>394</v>
      </c>
      <c r="D66" t="s">
        <v>596</v>
      </c>
      <c r="E66" t="s">
        <v>229</v>
      </c>
      <c r="F66">
        <v>2011</v>
      </c>
      <c r="G66">
        <v>4.5490000000000004</v>
      </c>
    </row>
    <row r="67" spans="1:7" hidden="1">
      <c r="A67" t="s">
        <v>132</v>
      </c>
      <c r="B67" t="s">
        <v>595</v>
      </c>
      <c r="C67" t="s">
        <v>394</v>
      </c>
      <c r="D67" t="s">
        <v>596</v>
      </c>
      <c r="E67" t="s">
        <v>229</v>
      </c>
      <c r="F67">
        <v>2012</v>
      </c>
      <c r="G67">
        <v>4.7110000000000003</v>
      </c>
    </row>
    <row r="68" spans="1:7" hidden="1">
      <c r="A68" t="s">
        <v>132</v>
      </c>
      <c r="B68" t="s">
        <v>595</v>
      </c>
      <c r="C68" t="s">
        <v>394</v>
      </c>
      <c r="D68" t="s">
        <v>596</v>
      </c>
      <c r="E68" t="s">
        <v>229</v>
      </c>
      <c r="F68">
        <v>2013</v>
      </c>
      <c r="G68">
        <v>4.7640000000000002</v>
      </c>
    </row>
    <row r="69" spans="1:7" hidden="1">
      <c r="A69" t="s">
        <v>132</v>
      </c>
      <c r="B69" t="s">
        <v>595</v>
      </c>
      <c r="C69" t="s">
        <v>394</v>
      </c>
      <c r="D69" t="s">
        <v>596</v>
      </c>
      <c r="E69" t="s">
        <v>229</v>
      </c>
      <c r="F69">
        <v>2014</v>
      </c>
      <c r="G69">
        <v>4.6909999999999998</v>
      </c>
    </row>
    <row r="70" spans="1:7" hidden="1">
      <c r="A70" t="s">
        <v>132</v>
      </c>
      <c r="B70" t="s">
        <v>595</v>
      </c>
      <c r="C70" t="s">
        <v>394</v>
      </c>
      <c r="D70" t="s">
        <v>596</v>
      </c>
      <c r="E70" t="s">
        <v>229</v>
      </c>
      <c r="F70">
        <v>2015</v>
      </c>
      <c r="G70">
        <v>4.8330000000000002</v>
      </c>
    </row>
    <row r="71" spans="1:7" hidden="1">
      <c r="A71" t="s">
        <v>132</v>
      </c>
      <c r="B71" t="s">
        <v>595</v>
      </c>
      <c r="C71" t="s">
        <v>394</v>
      </c>
      <c r="D71" t="s">
        <v>596</v>
      </c>
      <c r="E71" t="s">
        <v>229</v>
      </c>
      <c r="F71">
        <v>2016</v>
      </c>
      <c r="G71">
        <v>4.8600000000000003</v>
      </c>
    </row>
    <row r="72" spans="1:7" hidden="1">
      <c r="A72" t="s">
        <v>132</v>
      </c>
      <c r="B72" t="s">
        <v>595</v>
      </c>
      <c r="C72" t="s">
        <v>394</v>
      </c>
      <c r="D72" t="s">
        <v>596</v>
      </c>
      <c r="E72" t="s">
        <v>229</v>
      </c>
      <c r="F72">
        <v>2017</v>
      </c>
      <c r="G72">
        <v>4.6120000000000001</v>
      </c>
    </row>
    <row r="73" spans="1:7" hidden="1">
      <c r="A73" t="s">
        <v>137</v>
      </c>
      <c r="B73" t="s">
        <v>595</v>
      </c>
      <c r="C73" t="s">
        <v>394</v>
      </c>
      <c r="D73" t="s">
        <v>596</v>
      </c>
      <c r="E73" t="s">
        <v>229</v>
      </c>
      <c r="F73">
        <v>2000</v>
      </c>
      <c r="G73">
        <v>14.353999999999999</v>
      </c>
    </row>
    <row r="74" spans="1:7" hidden="1">
      <c r="A74" t="s">
        <v>137</v>
      </c>
      <c r="B74" t="s">
        <v>595</v>
      </c>
      <c r="C74" t="s">
        <v>394</v>
      </c>
      <c r="D74" t="s">
        <v>596</v>
      </c>
      <c r="E74" t="s">
        <v>229</v>
      </c>
      <c r="F74">
        <v>2001</v>
      </c>
      <c r="G74">
        <v>14.34</v>
      </c>
    </row>
    <row r="75" spans="1:7" hidden="1">
      <c r="A75" t="s">
        <v>137</v>
      </c>
      <c r="B75" t="s">
        <v>595</v>
      </c>
      <c r="C75" t="s">
        <v>394</v>
      </c>
      <c r="D75" t="s">
        <v>596</v>
      </c>
      <c r="E75" t="s">
        <v>229</v>
      </c>
      <c r="F75">
        <v>2002</v>
      </c>
      <c r="G75">
        <v>14.72</v>
      </c>
    </row>
    <row r="76" spans="1:7" hidden="1">
      <c r="A76" t="s">
        <v>137</v>
      </c>
      <c r="B76" t="s">
        <v>595</v>
      </c>
      <c r="C76" t="s">
        <v>394</v>
      </c>
      <c r="D76" t="s">
        <v>596</v>
      </c>
      <c r="E76" t="s">
        <v>229</v>
      </c>
      <c r="F76">
        <v>2003</v>
      </c>
      <c r="G76">
        <v>14.912000000000001</v>
      </c>
    </row>
    <row r="77" spans="1:7" hidden="1">
      <c r="A77" t="s">
        <v>137</v>
      </c>
      <c r="B77" t="s">
        <v>595</v>
      </c>
      <c r="C77" t="s">
        <v>394</v>
      </c>
      <c r="D77" t="s">
        <v>596</v>
      </c>
      <c r="E77" t="s">
        <v>229</v>
      </c>
      <c r="F77">
        <v>2004</v>
      </c>
      <c r="G77">
        <v>14.686</v>
      </c>
    </row>
    <row r="78" spans="1:7" hidden="1">
      <c r="A78" t="s">
        <v>137</v>
      </c>
      <c r="B78" t="s">
        <v>595</v>
      </c>
      <c r="C78" t="s">
        <v>394</v>
      </c>
      <c r="D78" t="s">
        <v>596</v>
      </c>
      <c r="E78" t="s">
        <v>229</v>
      </c>
      <c r="F78">
        <v>2005</v>
      </c>
      <c r="G78">
        <v>14.750999999999999</v>
      </c>
    </row>
    <row r="79" spans="1:7" hidden="1">
      <c r="A79" t="s">
        <v>137</v>
      </c>
      <c r="B79" t="s">
        <v>595</v>
      </c>
      <c r="C79" t="s">
        <v>394</v>
      </c>
      <c r="D79" t="s">
        <v>596</v>
      </c>
      <c r="E79" t="s">
        <v>229</v>
      </c>
      <c r="F79">
        <v>2006</v>
      </c>
      <c r="G79">
        <v>14.845000000000001</v>
      </c>
    </row>
    <row r="80" spans="1:7" hidden="1">
      <c r="A80" t="s">
        <v>137</v>
      </c>
      <c r="B80" t="s">
        <v>595</v>
      </c>
      <c r="C80" t="s">
        <v>394</v>
      </c>
      <c r="D80" t="s">
        <v>596</v>
      </c>
      <c r="E80" t="s">
        <v>229</v>
      </c>
      <c r="F80">
        <v>2007</v>
      </c>
      <c r="G80">
        <v>14.932</v>
      </c>
    </row>
    <row r="81" spans="1:7" hidden="1">
      <c r="A81" t="s">
        <v>137</v>
      </c>
      <c r="B81" t="s">
        <v>595</v>
      </c>
      <c r="C81" t="s">
        <v>394</v>
      </c>
      <c r="D81" t="s">
        <v>596</v>
      </c>
      <c r="E81" t="s">
        <v>229</v>
      </c>
      <c r="F81">
        <v>2008</v>
      </c>
      <c r="G81">
        <v>14.8</v>
      </c>
    </row>
    <row r="82" spans="1:7" hidden="1">
      <c r="A82" t="s">
        <v>137</v>
      </c>
      <c r="B82" t="s">
        <v>595</v>
      </c>
      <c r="C82" t="s">
        <v>394</v>
      </c>
      <c r="D82" t="s">
        <v>596</v>
      </c>
      <c r="E82" t="s">
        <v>229</v>
      </c>
      <c r="F82">
        <v>2009</v>
      </c>
      <c r="G82">
        <v>14.189</v>
      </c>
    </row>
    <row r="83" spans="1:7" hidden="1">
      <c r="A83" t="s">
        <v>137</v>
      </c>
      <c r="B83" t="s">
        <v>595</v>
      </c>
      <c r="C83" t="s">
        <v>394</v>
      </c>
      <c r="D83" t="s">
        <v>596</v>
      </c>
      <c r="E83" t="s">
        <v>229</v>
      </c>
      <c r="F83">
        <v>2010</v>
      </c>
      <c r="G83">
        <v>14.537000000000001</v>
      </c>
    </row>
    <row r="84" spans="1:7" hidden="1">
      <c r="A84" t="s">
        <v>137</v>
      </c>
      <c r="B84" t="s">
        <v>595</v>
      </c>
      <c r="C84" t="s">
        <v>394</v>
      </c>
      <c r="D84" t="s">
        <v>596</v>
      </c>
      <c r="E84" t="s">
        <v>229</v>
      </c>
      <c r="F84">
        <v>2011</v>
      </c>
      <c r="G84">
        <v>14.602</v>
      </c>
    </row>
    <row r="85" spans="1:7" hidden="1">
      <c r="A85" t="s">
        <v>137</v>
      </c>
      <c r="B85" t="s">
        <v>595</v>
      </c>
      <c r="C85" t="s">
        <v>394</v>
      </c>
      <c r="D85" t="s">
        <v>596</v>
      </c>
      <c r="E85" t="s">
        <v>229</v>
      </c>
      <c r="F85">
        <v>2012</v>
      </c>
      <c r="G85">
        <v>14.701000000000001</v>
      </c>
    </row>
    <row r="86" spans="1:7" hidden="1">
      <c r="A86" t="s">
        <v>137</v>
      </c>
      <c r="B86" t="s">
        <v>595</v>
      </c>
      <c r="C86" t="s">
        <v>394</v>
      </c>
      <c r="D86" t="s">
        <v>596</v>
      </c>
      <c r="E86" t="s">
        <v>229</v>
      </c>
      <c r="F86">
        <v>2013</v>
      </c>
      <c r="G86">
        <v>14.715999999999999</v>
      </c>
    </row>
    <row r="87" spans="1:7" hidden="1">
      <c r="A87" t="s">
        <v>137</v>
      </c>
      <c r="B87" t="s">
        <v>595</v>
      </c>
      <c r="C87" t="s">
        <v>394</v>
      </c>
      <c r="D87" t="s">
        <v>596</v>
      </c>
      <c r="E87" t="s">
        <v>229</v>
      </c>
      <c r="F87">
        <v>2014</v>
      </c>
      <c r="G87">
        <v>14.5</v>
      </c>
    </row>
    <row r="88" spans="1:7" hidden="1">
      <c r="A88" t="s">
        <v>137</v>
      </c>
      <c r="B88" t="s">
        <v>595</v>
      </c>
      <c r="C88" t="s">
        <v>394</v>
      </c>
      <c r="D88" t="s">
        <v>596</v>
      </c>
      <c r="E88" t="s">
        <v>229</v>
      </c>
      <c r="F88">
        <v>2015</v>
      </c>
      <c r="G88">
        <v>14.355</v>
      </c>
    </row>
    <row r="89" spans="1:7" hidden="1">
      <c r="A89" t="s">
        <v>137</v>
      </c>
      <c r="B89" t="s">
        <v>595</v>
      </c>
      <c r="C89" t="s">
        <v>394</v>
      </c>
      <c r="D89" t="s">
        <v>596</v>
      </c>
      <c r="E89" t="s">
        <v>229</v>
      </c>
      <c r="F89">
        <v>2016</v>
      </c>
      <c r="G89">
        <v>14.673</v>
      </c>
    </row>
    <row r="90" spans="1:7" hidden="1">
      <c r="A90" t="s">
        <v>137</v>
      </c>
      <c r="B90" t="s">
        <v>595</v>
      </c>
      <c r="C90" t="s">
        <v>394</v>
      </c>
      <c r="D90" t="s">
        <v>596</v>
      </c>
      <c r="E90" t="s">
        <v>229</v>
      </c>
      <c r="F90">
        <v>2017</v>
      </c>
      <c r="G90">
        <v>15.007999999999999</v>
      </c>
    </row>
    <row r="91" spans="1:7" hidden="1">
      <c r="A91" t="s">
        <v>140</v>
      </c>
      <c r="B91" t="s">
        <v>595</v>
      </c>
      <c r="C91" t="s">
        <v>394</v>
      </c>
      <c r="D91" t="s">
        <v>596</v>
      </c>
      <c r="E91" t="s">
        <v>229</v>
      </c>
      <c r="F91">
        <v>2000</v>
      </c>
      <c r="G91">
        <v>0.63700000000000001</v>
      </c>
    </row>
    <row r="92" spans="1:7" hidden="1">
      <c r="A92" t="s">
        <v>140</v>
      </c>
      <c r="B92" t="s">
        <v>595</v>
      </c>
      <c r="C92" t="s">
        <v>394</v>
      </c>
      <c r="D92" t="s">
        <v>596</v>
      </c>
      <c r="E92" t="s">
        <v>229</v>
      </c>
      <c r="F92">
        <v>2001</v>
      </c>
      <c r="G92">
        <v>0.63500000000000001</v>
      </c>
    </row>
    <row r="93" spans="1:7" hidden="1">
      <c r="A93" t="s">
        <v>140</v>
      </c>
      <c r="B93" t="s">
        <v>595</v>
      </c>
      <c r="C93" t="s">
        <v>394</v>
      </c>
      <c r="D93" t="s">
        <v>596</v>
      </c>
      <c r="E93" t="s">
        <v>229</v>
      </c>
      <c r="F93">
        <v>2002</v>
      </c>
      <c r="G93">
        <v>0.114</v>
      </c>
    </row>
    <row r="94" spans="1:7" hidden="1">
      <c r="A94" t="s">
        <v>140</v>
      </c>
      <c r="B94" t="s">
        <v>595</v>
      </c>
      <c r="C94" t="s">
        <v>394</v>
      </c>
      <c r="D94" t="s">
        <v>596</v>
      </c>
      <c r="E94" t="s">
        <v>229</v>
      </c>
      <c r="F94">
        <v>2003</v>
      </c>
      <c r="G94">
        <v>0.114</v>
      </c>
    </row>
    <row r="95" spans="1:7" hidden="1">
      <c r="A95" t="s">
        <v>140</v>
      </c>
      <c r="B95" t="s">
        <v>595</v>
      </c>
      <c r="C95" t="s">
        <v>394</v>
      </c>
      <c r="D95" t="s">
        <v>596</v>
      </c>
      <c r="E95" t="s">
        <v>229</v>
      </c>
      <c r="F95">
        <v>2004</v>
      </c>
      <c r="G95">
        <v>0.11</v>
      </c>
    </row>
    <row r="96" spans="1:7" hidden="1">
      <c r="A96" t="s">
        <v>140</v>
      </c>
      <c r="B96" t="s">
        <v>595</v>
      </c>
      <c r="C96" t="s">
        <v>394</v>
      </c>
      <c r="D96" t="s">
        <v>596</v>
      </c>
      <c r="E96" t="s">
        <v>229</v>
      </c>
      <c r="F96">
        <v>2005</v>
      </c>
      <c r="G96">
        <v>0.107</v>
      </c>
    </row>
    <row r="97" spans="1:7" hidden="1">
      <c r="A97" t="s">
        <v>140</v>
      </c>
      <c r="B97" t="s">
        <v>595</v>
      </c>
      <c r="C97" t="s">
        <v>394</v>
      </c>
      <c r="D97" t="s">
        <v>596</v>
      </c>
      <c r="E97" t="s">
        <v>229</v>
      </c>
      <c r="F97">
        <v>2006</v>
      </c>
      <c r="G97">
        <v>9.9000000000000005E-2</v>
      </c>
    </row>
    <row r="98" spans="1:7" hidden="1">
      <c r="A98" t="s">
        <v>140</v>
      </c>
      <c r="B98" t="s">
        <v>595</v>
      </c>
      <c r="C98" t="s">
        <v>394</v>
      </c>
      <c r="D98" t="s">
        <v>596</v>
      </c>
      <c r="E98" t="s">
        <v>229</v>
      </c>
      <c r="F98">
        <v>2007</v>
      </c>
      <c r="G98">
        <v>7.3999999999999996E-2</v>
      </c>
    </row>
    <row r="99" spans="1:7" hidden="1">
      <c r="A99" t="s">
        <v>140</v>
      </c>
      <c r="B99" t="s">
        <v>595</v>
      </c>
      <c r="C99" t="s">
        <v>394</v>
      </c>
      <c r="D99" t="s">
        <v>596</v>
      </c>
      <c r="E99" t="s">
        <v>229</v>
      </c>
      <c r="F99">
        <v>2008</v>
      </c>
      <c r="G99">
        <v>0.06</v>
      </c>
    </row>
    <row r="100" spans="1:7" hidden="1">
      <c r="A100" t="s">
        <v>140</v>
      </c>
      <c r="B100" t="s">
        <v>595</v>
      </c>
      <c r="C100" t="s">
        <v>394</v>
      </c>
      <c r="D100" t="s">
        <v>596</v>
      </c>
      <c r="E100" t="s">
        <v>229</v>
      </c>
      <c r="F100">
        <v>2009</v>
      </c>
      <c r="G100">
        <v>5.8999999999999997E-2</v>
      </c>
    </row>
    <row r="101" spans="1:7" hidden="1">
      <c r="A101" t="s">
        <v>140</v>
      </c>
      <c r="B101" t="s">
        <v>595</v>
      </c>
      <c r="C101" t="s">
        <v>394</v>
      </c>
      <c r="D101" t="s">
        <v>596</v>
      </c>
      <c r="E101" t="s">
        <v>229</v>
      </c>
      <c r="F101">
        <v>2010</v>
      </c>
      <c r="G101">
        <v>0.1</v>
      </c>
    </row>
    <row r="102" spans="1:7" hidden="1">
      <c r="A102" t="s">
        <v>140</v>
      </c>
      <c r="B102" t="s">
        <v>595</v>
      </c>
      <c r="C102" t="s">
        <v>394</v>
      </c>
      <c r="D102" t="s">
        <v>596</v>
      </c>
      <c r="E102" t="s">
        <v>229</v>
      </c>
      <c r="F102">
        <v>2011</v>
      </c>
      <c r="G102">
        <v>0.11</v>
      </c>
    </row>
    <row r="103" spans="1:7" hidden="1">
      <c r="A103" t="s">
        <v>140</v>
      </c>
      <c r="B103" t="s">
        <v>595</v>
      </c>
      <c r="C103" t="s">
        <v>394</v>
      </c>
      <c r="D103" t="s">
        <v>596</v>
      </c>
      <c r="E103" t="s">
        <v>229</v>
      </c>
      <c r="F103">
        <v>2012</v>
      </c>
      <c r="G103">
        <v>9.6000000000000002E-2</v>
      </c>
    </row>
    <row r="104" spans="1:7" hidden="1">
      <c r="A104" t="s">
        <v>140</v>
      </c>
      <c r="B104" t="s">
        <v>595</v>
      </c>
      <c r="C104" t="s">
        <v>394</v>
      </c>
      <c r="D104" t="s">
        <v>596</v>
      </c>
      <c r="E104" t="s">
        <v>229</v>
      </c>
      <c r="F104">
        <v>2013</v>
      </c>
      <c r="G104">
        <v>8.3000000000000004E-2</v>
      </c>
    </row>
    <row r="105" spans="1:7" hidden="1">
      <c r="A105" t="s">
        <v>140</v>
      </c>
      <c r="B105" t="s">
        <v>595</v>
      </c>
      <c r="C105" t="s">
        <v>394</v>
      </c>
      <c r="D105" t="s">
        <v>596</v>
      </c>
      <c r="E105" t="s">
        <v>229</v>
      </c>
      <c r="F105">
        <v>2014</v>
      </c>
      <c r="G105">
        <v>7.1999999999999995E-2</v>
      </c>
    </row>
    <row r="106" spans="1:7" hidden="1">
      <c r="A106" t="s">
        <v>140</v>
      </c>
      <c r="B106" t="s">
        <v>595</v>
      </c>
      <c r="C106" t="s">
        <v>394</v>
      </c>
      <c r="D106" t="s">
        <v>596</v>
      </c>
      <c r="E106" t="s">
        <v>229</v>
      </c>
      <c r="F106">
        <v>2015</v>
      </c>
      <c r="G106">
        <v>6.7000000000000004E-2</v>
      </c>
    </row>
    <row r="107" spans="1:7" hidden="1">
      <c r="A107" t="s">
        <v>140</v>
      </c>
      <c r="B107" t="s">
        <v>595</v>
      </c>
      <c r="C107" t="s">
        <v>394</v>
      </c>
      <c r="D107" t="s">
        <v>596</v>
      </c>
      <c r="E107" t="s">
        <v>229</v>
      </c>
      <c r="F107">
        <v>2016</v>
      </c>
      <c r="G107">
        <v>5.8000000000000003E-2</v>
      </c>
    </row>
    <row r="108" spans="1:7" hidden="1">
      <c r="A108" t="s">
        <v>140</v>
      </c>
      <c r="B108" t="s">
        <v>595</v>
      </c>
      <c r="C108" t="s">
        <v>394</v>
      </c>
      <c r="D108" t="s">
        <v>596</v>
      </c>
      <c r="E108" t="s">
        <v>229</v>
      </c>
      <c r="F108">
        <v>2017</v>
      </c>
      <c r="G108">
        <v>4.9000000000000002E-2</v>
      </c>
    </row>
    <row r="109" spans="1:7" hidden="1">
      <c r="A109" t="s">
        <v>145</v>
      </c>
      <c r="B109" t="s">
        <v>595</v>
      </c>
      <c r="C109" t="s">
        <v>394</v>
      </c>
      <c r="D109" t="s">
        <v>596</v>
      </c>
      <c r="E109" t="s">
        <v>229</v>
      </c>
      <c r="F109">
        <v>2000</v>
      </c>
      <c r="G109">
        <v>11.563000000000001</v>
      </c>
    </row>
    <row r="110" spans="1:7" hidden="1">
      <c r="A110" t="s">
        <v>145</v>
      </c>
      <c r="B110" t="s">
        <v>595</v>
      </c>
      <c r="C110" t="s">
        <v>394</v>
      </c>
      <c r="D110" t="s">
        <v>596</v>
      </c>
      <c r="E110" t="s">
        <v>229</v>
      </c>
      <c r="F110">
        <v>2001</v>
      </c>
      <c r="G110">
        <v>11.618</v>
      </c>
    </row>
    <row r="111" spans="1:7" hidden="1">
      <c r="A111" t="s">
        <v>145</v>
      </c>
      <c r="B111" t="s">
        <v>595</v>
      </c>
      <c r="C111" t="s">
        <v>394</v>
      </c>
      <c r="D111" t="s">
        <v>596</v>
      </c>
      <c r="E111" t="s">
        <v>229</v>
      </c>
      <c r="F111">
        <v>2002</v>
      </c>
      <c r="G111">
        <v>11.49</v>
      </c>
    </row>
    <row r="112" spans="1:7" hidden="1">
      <c r="A112" t="s">
        <v>145</v>
      </c>
      <c r="B112" t="s">
        <v>595</v>
      </c>
      <c r="C112" t="s">
        <v>394</v>
      </c>
      <c r="D112" t="s">
        <v>596</v>
      </c>
      <c r="E112" t="s">
        <v>229</v>
      </c>
      <c r="F112">
        <v>2003</v>
      </c>
      <c r="G112">
        <v>11.318</v>
      </c>
    </row>
    <row r="113" spans="1:7" hidden="1">
      <c r="A113" t="s">
        <v>145</v>
      </c>
      <c r="B113" t="s">
        <v>595</v>
      </c>
      <c r="C113" t="s">
        <v>394</v>
      </c>
      <c r="D113" t="s">
        <v>596</v>
      </c>
      <c r="E113" t="s">
        <v>229</v>
      </c>
      <c r="F113">
        <v>2004</v>
      </c>
      <c r="G113">
        <v>11.209</v>
      </c>
    </row>
    <row r="114" spans="1:7" hidden="1">
      <c r="A114" t="s">
        <v>145</v>
      </c>
      <c r="B114" t="s">
        <v>595</v>
      </c>
      <c r="C114" t="s">
        <v>394</v>
      </c>
      <c r="D114" t="s">
        <v>596</v>
      </c>
      <c r="E114" t="s">
        <v>229</v>
      </c>
      <c r="F114">
        <v>2005</v>
      </c>
      <c r="G114">
        <v>11.484</v>
      </c>
    </row>
    <row r="115" spans="1:7" hidden="1">
      <c r="A115" t="s">
        <v>145</v>
      </c>
      <c r="B115" t="s">
        <v>595</v>
      </c>
      <c r="C115" t="s">
        <v>394</v>
      </c>
      <c r="D115" t="s">
        <v>596</v>
      </c>
      <c r="E115" t="s">
        <v>229</v>
      </c>
      <c r="F115">
        <v>2006</v>
      </c>
      <c r="G115">
        <v>11.746</v>
      </c>
    </row>
    <row r="116" spans="1:7" hidden="1">
      <c r="A116" t="s">
        <v>145</v>
      </c>
      <c r="B116" t="s">
        <v>595</v>
      </c>
      <c r="C116" t="s">
        <v>394</v>
      </c>
      <c r="D116" t="s">
        <v>596</v>
      </c>
      <c r="E116" t="s">
        <v>229</v>
      </c>
      <c r="F116">
        <v>2007</v>
      </c>
      <c r="G116">
        <v>11.461</v>
      </c>
    </row>
    <row r="117" spans="1:7" hidden="1">
      <c r="A117" t="s">
        <v>145</v>
      </c>
      <c r="B117" t="s">
        <v>595</v>
      </c>
      <c r="C117" t="s">
        <v>394</v>
      </c>
      <c r="D117" t="s">
        <v>596</v>
      </c>
      <c r="E117" t="s">
        <v>229</v>
      </c>
      <c r="F117">
        <v>2008</v>
      </c>
      <c r="G117">
        <v>11.53</v>
      </c>
    </row>
    <row r="118" spans="1:7" hidden="1">
      <c r="A118" t="s">
        <v>145</v>
      </c>
      <c r="B118" t="s">
        <v>595</v>
      </c>
      <c r="C118" t="s">
        <v>394</v>
      </c>
      <c r="D118" t="s">
        <v>596</v>
      </c>
      <c r="E118" t="s">
        <v>229</v>
      </c>
      <c r="F118">
        <v>2009</v>
      </c>
      <c r="G118">
        <v>12.183</v>
      </c>
    </row>
    <row r="119" spans="1:7" hidden="1">
      <c r="A119" t="s">
        <v>145</v>
      </c>
      <c r="B119" t="s">
        <v>595</v>
      </c>
      <c r="C119" t="s">
        <v>394</v>
      </c>
      <c r="D119" t="s">
        <v>596</v>
      </c>
      <c r="E119" t="s">
        <v>229</v>
      </c>
      <c r="F119">
        <v>2010</v>
      </c>
      <c r="G119">
        <v>12.105</v>
      </c>
    </row>
    <row r="120" spans="1:7" hidden="1">
      <c r="A120" t="s">
        <v>145</v>
      </c>
      <c r="B120" t="s">
        <v>595</v>
      </c>
      <c r="C120" t="s">
        <v>394</v>
      </c>
      <c r="D120" t="s">
        <v>596</v>
      </c>
      <c r="E120" t="s">
        <v>229</v>
      </c>
      <c r="F120">
        <v>2011</v>
      </c>
      <c r="G120">
        <v>12.077</v>
      </c>
    </row>
    <row r="121" spans="1:7" hidden="1">
      <c r="A121" t="s">
        <v>145</v>
      </c>
      <c r="B121" t="s">
        <v>595</v>
      </c>
      <c r="C121" t="s">
        <v>394</v>
      </c>
      <c r="D121" t="s">
        <v>596</v>
      </c>
      <c r="E121" t="s">
        <v>229</v>
      </c>
      <c r="F121">
        <v>2012</v>
      </c>
      <c r="G121">
        <v>12.644</v>
      </c>
    </row>
    <row r="122" spans="1:7" hidden="1">
      <c r="A122" t="s">
        <v>145</v>
      </c>
      <c r="B122" t="s">
        <v>595</v>
      </c>
      <c r="C122" t="s">
        <v>394</v>
      </c>
      <c r="D122" t="s">
        <v>596</v>
      </c>
      <c r="E122" t="s">
        <v>229</v>
      </c>
      <c r="F122">
        <v>2013</v>
      </c>
      <c r="G122">
        <v>12.606</v>
      </c>
    </row>
    <row r="123" spans="1:7" hidden="1">
      <c r="A123" t="s">
        <v>145</v>
      </c>
      <c r="B123" t="s">
        <v>595</v>
      </c>
      <c r="C123" t="s">
        <v>394</v>
      </c>
      <c r="D123" t="s">
        <v>596</v>
      </c>
      <c r="E123" t="s">
        <v>229</v>
      </c>
      <c r="F123">
        <v>2014</v>
      </c>
      <c r="G123">
        <v>12.659000000000001</v>
      </c>
    </row>
    <row r="124" spans="1:7" hidden="1">
      <c r="A124" t="s">
        <v>145</v>
      </c>
      <c r="B124" t="s">
        <v>595</v>
      </c>
      <c r="C124" t="s">
        <v>394</v>
      </c>
      <c r="D124" t="s">
        <v>596</v>
      </c>
      <c r="E124" t="s">
        <v>229</v>
      </c>
      <c r="F124">
        <v>2015</v>
      </c>
      <c r="G124">
        <v>12.709</v>
      </c>
    </row>
    <row r="125" spans="1:7" hidden="1">
      <c r="A125" t="s">
        <v>145</v>
      </c>
      <c r="B125" t="s">
        <v>595</v>
      </c>
      <c r="C125" t="s">
        <v>394</v>
      </c>
      <c r="D125" t="s">
        <v>596</v>
      </c>
      <c r="E125" t="s">
        <v>229</v>
      </c>
      <c r="F125">
        <v>2016</v>
      </c>
      <c r="G125">
        <v>12.79</v>
      </c>
    </row>
    <row r="126" spans="1:7" hidden="1">
      <c r="A126" t="s">
        <v>145</v>
      </c>
      <c r="B126" t="s">
        <v>595</v>
      </c>
      <c r="C126" t="s">
        <v>394</v>
      </c>
      <c r="D126" t="s">
        <v>596</v>
      </c>
      <c r="E126" t="s">
        <v>229</v>
      </c>
      <c r="F126">
        <v>2017</v>
      </c>
      <c r="G126">
        <v>12.092000000000001</v>
      </c>
    </row>
    <row r="127" spans="1:7" hidden="1">
      <c r="A127" t="s">
        <v>147</v>
      </c>
      <c r="B127" t="s">
        <v>595</v>
      </c>
      <c r="C127" t="s">
        <v>394</v>
      </c>
      <c r="D127" t="s">
        <v>596</v>
      </c>
      <c r="E127" t="s">
        <v>229</v>
      </c>
      <c r="F127">
        <v>2000</v>
      </c>
      <c r="G127">
        <v>15.57</v>
      </c>
    </row>
    <row r="128" spans="1:7" hidden="1">
      <c r="A128" t="s">
        <v>147</v>
      </c>
      <c r="B128" t="s">
        <v>595</v>
      </c>
      <c r="C128" t="s">
        <v>394</v>
      </c>
      <c r="D128" t="s">
        <v>596</v>
      </c>
      <c r="E128" t="s">
        <v>229</v>
      </c>
      <c r="F128">
        <v>2001</v>
      </c>
      <c r="G128">
        <v>15.569000000000001</v>
      </c>
    </row>
    <row r="129" spans="1:7" hidden="1">
      <c r="A129" t="s">
        <v>147</v>
      </c>
      <c r="B129" t="s">
        <v>595</v>
      </c>
      <c r="C129" t="s">
        <v>394</v>
      </c>
      <c r="D129" t="s">
        <v>596</v>
      </c>
      <c r="E129" t="s">
        <v>229</v>
      </c>
      <c r="F129">
        <v>2002</v>
      </c>
      <c r="G129">
        <v>15.653</v>
      </c>
    </row>
    <row r="130" spans="1:7" hidden="1">
      <c r="A130" t="s">
        <v>147</v>
      </c>
      <c r="B130" t="s">
        <v>595</v>
      </c>
      <c r="C130" t="s">
        <v>394</v>
      </c>
      <c r="D130" t="s">
        <v>596</v>
      </c>
      <c r="E130" t="s">
        <v>229</v>
      </c>
      <c r="F130">
        <v>2003</v>
      </c>
      <c r="G130">
        <v>15.887</v>
      </c>
    </row>
    <row r="131" spans="1:7" hidden="1">
      <c r="A131" t="s">
        <v>147</v>
      </c>
      <c r="B131" t="s">
        <v>595</v>
      </c>
      <c r="C131" t="s">
        <v>394</v>
      </c>
      <c r="D131" t="s">
        <v>596</v>
      </c>
      <c r="E131" t="s">
        <v>229</v>
      </c>
      <c r="F131">
        <v>2004</v>
      </c>
      <c r="G131">
        <v>15.675000000000001</v>
      </c>
    </row>
    <row r="132" spans="1:7" hidden="1">
      <c r="A132" t="s">
        <v>147</v>
      </c>
      <c r="B132" t="s">
        <v>595</v>
      </c>
      <c r="C132" t="s">
        <v>394</v>
      </c>
      <c r="D132" t="s">
        <v>596</v>
      </c>
      <c r="E132" t="s">
        <v>229</v>
      </c>
      <c r="F132">
        <v>2005</v>
      </c>
      <c r="G132">
        <v>15.81</v>
      </c>
    </row>
    <row r="133" spans="1:7" hidden="1">
      <c r="A133" t="s">
        <v>147</v>
      </c>
      <c r="B133" t="s">
        <v>595</v>
      </c>
      <c r="C133" t="s">
        <v>394</v>
      </c>
      <c r="D133" t="s">
        <v>596</v>
      </c>
      <c r="E133" t="s">
        <v>229</v>
      </c>
      <c r="F133">
        <v>2006</v>
      </c>
      <c r="G133">
        <v>15.958</v>
      </c>
    </row>
    <row r="134" spans="1:7" hidden="1">
      <c r="A134" t="s">
        <v>147</v>
      </c>
      <c r="B134" t="s">
        <v>595</v>
      </c>
      <c r="C134" t="s">
        <v>394</v>
      </c>
      <c r="D134" t="s">
        <v>596</v>
      </c>
      <c r="E134" t="s">
        <v>229</v>
      </c>
      <c r="F134">
        <v>2007</v>
      </c>
      <c r="G134">
        <v>15.726000000000001</v>
      </c>
    </row>
    <row r="135" spans="1:7" hidden="1">
      <c r="A135" t="s">
        <v>147</v>
      </c>
      <c r="B135" t="s">
        <v>595</v>
      </c>
      <c r="C135" t="s">
        <v>394</v>
      </c>
      <c r="D135" t="s">
        <v>596</v>
      </c>
      <c r="E135" t="s">
        <v>229</v>
      </c>
      <c r="F135">
        <v>2008</v>
      </c>
      <c r="G135">
        <v>15.728</v>
      </c>
    </row>
    <row r="136" spans="1:7" hidden="1">
      <c r="A136" t="s">
        <v>147</v>
      </c>
      <c r="B136" t="s">
        <v>595</v>
      </c>
      <c r="C136" t="s">
        <v>394</v>
      </c>
      <c r="D136" t="s">
        <v>596</v>
      </c>
      <c r="E136" t="s">
        <v>229</v>
      </c>
      <c r="F136">
        <v>2009</v>
      </c>
      <c r="G136">
        <v>16.274000000000001</v>
      </c>
    </row>
    <row r="137" spans="1:7" hidden="1">
      <c r="A137" t="s">
        <v>147</v>
      </c>
      <c r="B137" t="s">
        <v>595</v>
      </c>
      <c r="C137" t="s">
        <v>394</v>
      </c>
      <c r="D137" t="s">
        <v>596</v>
      </c>
      <c r="E137" t="s">
        <v>229</v>
      </c>
      <c r="F137">
        <v>2010</v>
      </c>
      <c r="G137">
        <v>16.105</v>
      </c>
    </row>
    <row r="138" spans="1:7" hidden="1">
      <c r="A138" t="s">
        <v>147</v>
      </c>
      <c r="B138" t="s">
        <v>595</v>
      </c>
      <c r="C138" t="s">
        <v>394</v>
      </c>
      <c r="D138" t="s">
        <v>596</v>
      </c>
      <c r="E138" t="s">
        <v>229</v>
      </c>
      <c r="F138">
        <v>2011</v>
      </c>
      <c r="G138">
        <v>16.228999999999999</v>
      </c>
    </row>
    <row r="139" spans="1:7" hidden="1">
      <c r="A139" t="s">
        <v>147</v>
      </c>
      <c r="B139" t="s">
        <v>595</v>
      </c>
      <c r="C139" t="s">
        <v>394</v>
      </c>
      <c r="D139" t="s">
        <v>596</v>
      </c>
      <c r="E139" t="s">
        <v>229</v>
      </c>
      <c r="F139">
        <v>2012</v>
      </c>
      <c r="G139">
        <v>16.446000000000002</v>
      </c>
    </row>
    <row r="140" spans="1:7" hidden="1">
      <c r="A140" t="s">
        <v>147</v>
      </c>
      <c r="B140" t="s">
        <v>595</v>
      </c>
      <c r="C140" t="s">
        <v>394</v>
      </c>
      <c r="D140" t="s">
        <v>596</v>
      </c>
      <c r="E140" t="s">
        <v>229</v>
      </c>
      <c r="F140">
        <v>2013</v>
      </c>
      <c r="G140">
        <v>16.731999999999999</v>
      </c>
    </row>
    <row r="141" spans="1:7" hidden="1">
      <c r="A141" t="s">
        <v>147</v>
      </c>
      <c r="B141" t="s">
        <v>595</v>
      </c>
      <c r="C141" t="s">
        <v>394</v>
      </c>
      <c r="D141" t="s">
        <v>596</v>
      </c>
      <c r="E141" t="s">
        <v>229</v>
      </c>
      <c r="F141">
        <v>2014</v>
      </c>
      <c r="G141">
        <v>16.911999999999999</v>
      </c>
    </row>
    <row r="142" spans="1:7" hidden="1">
      <c r="A142" t="s">
        <v>147</v>
      </c>
      <c r="B142" t="s">
        <v>595</v>
      </c>
      <c r="C142" t="s">
        <v>394</v>
      </c>
      <c r="D142" t="s">
        <v>596</v>
      </c>
      <c r="E142" t="s">
        <v>229</v>
      </c>
      <c r="F142">
        <v>2015</v>
      </c>
      <c r="G142">
        <v>16.719000000000001</v>
      </c>
    </row>
    <row r="143" spans="1:7" hidden="1">
      <c r="A143" t="s">
        <v>147</v>
      </c>
      <c r="B143" t="s">
        <v>595</v>
      </c>
      <c r="C143" t="s">
        <v>394</v>
      </c>
      <c r="D143" t="s">
        <v>596</v>
      </c>
      <c r="E143" t="s">
        <v>229</v>
      </c>
      <c r="F143">
        <v>2016</v>
      </c>
      <c r="G143">
        <v>16.707999999999998</v>
      </c>
    </row>
    <row r="144" spans="1:7" hidden="1">
      <c r="A144" t="s">
        <v>147</v>
      </c>
      <c r="B144" t="s">
        <v>595</v>
      </c>
      <c r="C144" t="s">
        <v>394</v>
      </c>
      <c r="D144" t="s">
        <v>596</v>
      </c>
      <c r="E144" t="s">
        <v>229</v>
      </c>
      <c r="F144">
        <v>2017</v>
      </c>
      <c r="G144">
        <v>16.829999999999998</v>
      </c>
    </row>
    <row r="145" spans="1:7" hidden="1">
      <c r="A145" t="s">
        <v>138</v>
      </c>
      <c r="B145" t="s">
        <v>595</v>
      </c>
      <c r="C145" t="s">
        <v>394</v>
      </c>
      <c r="D145" t="s">
        <v>596</v>
      </c>
      <c r="E145" t="s">
        <v>229</v>
      </c>
      <c r="F145">
        <v>2000</v>
      </c>
      <c r="G145">
        <v>14.148</v>
      </c>
    </row>
    <row r="146" spans="1:7" hidden="1">
      <c r="A146" t="s">
        <v>138</v>
      </c>
      <c r="B146" t="s">
        <v>595</v>
      </c>
      <c r="C146" t="s">
        <v>394</v>
      </c>
      <c r="D146" t="s">
        <v>596</v>
      </c>
      <c r="E146" t="s">
        <v>229</v>
      </c>
      <c r="F146">
        <v>2001</v>
      </c>
      <c r="G146">
        <v>13.917999999999999</v>
      </c>
    </row>
    <row r="147" spans="1:7" hidden="1">
      <c r="A147" t="s">
        <v>138</v>
      </c>
      <c r="B147" t="s">
        <v>595</v>
      </c>
      <c r="C147" t="s">
        <v>394</v>
      </c>
      <c r="D147" t="s">
        <v>596</v>
      </c>
      <c r="E147" t="s">
        <v>229</v>
      </c>
      <c r="F147">
        <v>2002</v>
      </c>
      <c r="G147">
        <v>13.848000000000001</v>
      </c>
    </row>
    <row r="148" spans="1:7" hidden="1">
      <c r="A148" t="s">
        <v>138</v>
      </c>
      <c r="B148" t="s">
        <v>595</v>
      </c>
      <c r="C148" t="s">
        <v>394</v>
      </c>
      <c r="D148" t="s">
        <v>596</v>
      </c>
      <c r="E148" t="s">
        <v>229</v>
      </c>
      <c r="F148">
        <v>2003</v>
      </c>
      <c r="G148">
        <v>14.021000000000001</v>
      </c>
    </row>
    <row r="149" spans="1:7" hidden="1">
      <c r="A149" t="s">
        <v>138</v>
      </c>
      <c r="B149" t="s">
        <v>595</v>
      </c>
      <c r="C149" t="s">
        <v>394</v>
      </c>
      <c r="D149" t="s">
        <v>596</v>
      </c>
      <c r="E149" t="s">
        <v>229</v>
      </c>
      <c r="F149">
        <v>2004</v>
      </c>
      <c r="G149">
        <v>13.743</v>
      </c>
    </row>
    <row r="150" spans="1:7" hidden="1">
      <c r="A150" t="s">
        <v>138</v>
      </c>
      <c r="B150" t="s">
        <v>595</v>
      </c>
      <c r="C150" t="s">
        <v>394</v>
      </c>
      <c r="D150" t="s">
        <v>596</v>
      </c>
      <c r="E150" t="s">
        <v>229</v>
      </c>
      <c r="F150">
        <v>2005</v>
      </c>
      <c r="G150">
        <v>13.486000000000001</v>
      </c>
    </row>
    <row r="151" spans="1:7" hidden="1">
      <c r="A151" t="s">
        <v>138</v>
      </c>
      <c r="B151" t="s">
        <v>595</v>
      </c>
      <c r="C151" t="s">
        <v>394</v>
      </c>
      <c r="D151" t="s">
        <v>596</v>
      </c>
      <c r="E151" t="s">
        <v>229</v>
      </c>
      <c r="F151">
        <v>2006</v>
      </c>
      <c r="G151">
        <v>13.215</v>
      </c>
    </row>
    <row r="152" spans="1:7" hidden="1">
      <c r="A152" t="s">
        <v>138</v>
      </c>
      <c r="B152" t="s">
        <v>595</v>
      </c>
      <c r="C152" t="s">
        <v>394</v>
      </c>
      <c r="D152" t="s">
        <v>596</v>
      </c>
      <c r="E152" t="s">
        <v>229</v>
      </c>
      <c r="F152">
        <v>2007</v>
      </c>
      <c r="G152">
        <v>12.756</v>
      </c>
    </row>
    <row r="153" spans="1:7" hidden="1">
      <c r="A153" t="s">
        <v>138</v>
      </c>
      <c r="B153" t="s">
        <v>595</v>
      </c>
      <c r="C153" t="s">
        <v>394</v>
      </c>
      <c r="D153" t="s">
        <v>596</v>
      </c>
      <c r="E153" t="s">
        <v>229</v>
      </c>
      <c r="F153">
        <v>2008</v>
      </c>
      <c r="G153">
        <v>12.9</v>
      </c>
    </row>
    <row r="154" spans="1:7" hidden="1">
      <c r="A154" t="s">
        <v>138</v>
      </c>
      <c r="B154" t="s">
        <v>595</v>
      </c>
      <c r="C154" t="s">
        <v>394</v>
      </c>
      <c r="D154" t="s">
        <v>596</v>
      </c>
      <c r="E154" t="s">
        <v>229</v>
      </c>
      <c r="F154">
        <v>2009</v>
      </c>
      <c r="G154">
        <v>13.928000000000001</v>
      </c>
    </row>
    <row r="155" spans="1:7" hidden="1">
      <c r="A155" t="s">
        <v>138</v>
      </c>
      <c r="B155" t="s">
        <v>595</v>
      </c>
      <c r="C155" t="s">
        <v>394</v>
      </c>
      <c r="D155" t="s">
        <v>596</v>
      </c>
      <c r="E155" t="s">
        <v>229</v>
      </c>
      <c r="F155">
        <v>2010</v>
      </c>
      <c r="G155">
        <v>13.718999999999999</v>
      </c>
    </row>
    <row r="156" spans="1:7" hidden="1">
      <c r="A156" t="s">
        <v>138</v>
      </c>
      <c r="B156" t="s">
        <v>595</v>
      </c>
      <c r="C156" t="s">
        <v>394</v>
      </c>
      <c r="D156" t="s">
        <v>596</v>
      </c>
      <c r="E156" t="s">
        <v>229</v>
      </c>
      <c r="F156">
        <v>2011</v>
      </c>
      <c r="G156">
        <v>13.763</v>
      </c>
    </row>
    <row r="157" spans="1:7" hidden="1">
      <c r="A157" t="s">
        <v>138</v>
      </c>
      <c r="B157" t="s">
        <v>595</v>
      </c>
      <c r="C157" t="s">
        <v>394</v>
      </c>
      <c r="D157" t="s">
        <v>596</v>
      </c>
      <c r="E157" t="s">
        <v>229</v>
      </c>
      <c r="F157">
        <v>2012</v>
      </c>
      <c r="G157">
        <v>13.903</v>
      </c>
    </row>
    <row r="158" spans="1:7" hidden="1">
      <c r="A158" t="s">
        <v>138</v>
      </c>
      <c r="B158" t="s">
        <v>595</v>
      </c>
      <c r="C158" t="s">
        <v>394</v>
      </c>
      <c r="D158" t="s">
        <v>596</v>
      </c>
      <c r="E158" t="s">
        <v>229</v>
      </c>
      <c r="F158">
        <v>2013</v>
      </c>
      <c r="G158">
        <v>13.88</v>
      </c>
    </row>
    <row r="159" spans="1:7" hidden="1">
      <c r="A159" t="s">
        <v>138</v>
      </c>
      <c r="B159" t="s">
        <v>595</v>
      </c>
      <c r="C159" t="s">
        <v>394</v>
      </c>
      <c r="D159" t="s">
        <v>596</v>
      </c>
      <c r="E159" t="s">
        <v>229</v>
      </c>
      <c r="F159">
        <v>2014</v>
      </c>
      <c r="G159">
        <v>13.872999999999999</v>
      </c>
    </row>
    <row r="160" spans="1:7" hidden="1">
      <c r="A160" t="s">
        <v>138</v>
      </c>
      <c r="B160" t="s">
        <v>595</v>
      </c>
      <c r="C160" t="s">
        <v>394</v>
      </c>
      <c r="D160" t="s">
        <v>596</v>
      </c>
      <c r="E160" t="s">
        <v>229</v>
      </c>
      <c r="F160">
        <v>2015</v>
      </c>
      <c r="G160">
        <v>13.928000000000001</v>
      </c>
    </row>
    <row r="161" spans="1:7" hidden="1">
      <c r="A161" t="s">
        <v>138</v>
      </c>
      <c r="B161" t="s">
        <v>595</v>
      </c>
      <c r="C161" t="s">
        <v>394</v>
      </c>
      <c r="D161" t="s">
        <v>596</v>
      </c>
      <c r="E161" t="s">
        <v>229</v>
      </c>
      <c r="F161">
        <v>2016</v>
      </c>
      <c r="G161">
        <v>14.079000000000001</v>
      </c>
    </row>
    <row r="162" spans="1:7" hidden="1">
      <c r="A162" t="s">
        <v>138</v>
      </c>
      <c r="B162" t="s">
        <v>595</v>
      </c>
      <c r="C162" t="s">
        <v>394</v>
      </c>
      <c r="D162" t="s">
        <v>596</v>
      </c>
      <c r="E162" t="s">
        <v>229</v>
      </c>
      <c r="F162">
        <v>2017</v>
      </c>
      <c r="G162">
        <v>14.227</v>
      </c>
    </row>
    <row r="163" spans="1:7" hidden="1">
      <c r="A163" t="s">
        <v>152</v>
      </c>
      <c r="B163" t="s">
        <v>595</v>
      </c>
      <c r="C163" t="s">
        <v>394</v>
      </c>
      <c r="D163" t="s">
        <v>596</v>
      </c>
      <c r="E163" t="s">
        <v>229</v>
      </c>
      <c r="F163">
        <v>2000</v>
      </c>
      <c r="G163">
        <v>10.082000000000001</v>
      </c>
    </row>
    <row r="164" spans="1:7" hidden="1">
      <c r="A164" t="s">
        <v>152</v>
      </c>
      <c r="B164" t="s">
        <v>595</v>
      </c>
      <c r="C164" t="s">
        <v>394</v>
      </c>
      <c r="D164" t="s">
        <v>596</v>
      </c>
      <c r="E164" t="s">
        <v>229</v>
      </c>
      <c r="F164">
        <v>2001</v>
      </c>
      <c r="G164">
        <v>10.194000000000001</v>
      </c>
    </row>
    <row r="165" spans="1:7" hidden="1">
      <c r="A165" t="s">
        <v>152</v>
      </c>
      <c r="B165" t="s">
        <v>595</v>
      </c>
      <c r="C165" t="s">
        <v>394</v>
      </c>
      <c r="D165" t="s">
        <v>596</v>
      </c>
      <c r="E165" t="s">
        <v>229</v>
      </c>
      <c r="F165">
        <v>2002</v>
      </c>
      <c r="G165">
        <v>11.09</v>
      </c>
    </row>
    <row r="166" spans="1:7" hidden="1">
      <c r="A166" t="s">
        <v>152</v>
      </c>
      <c r="B166" t="s">
        <v>595</v>
      </c>
      <c r="C166" t="s">
        <v>394</v>
      </c>
      <c r="D166" t="s">
        <v>596</v>
      </c>
      <c r="E166" t="s">
        <v>229</v>
      </c>
      <c r="F166">
        <v>2003</v>
      </c>
      <c r="G166">
        <v>11.282</v>
      </c>
    </row>
    <row r="167" spans="1:7" hidden="1">
      <c r="A167" t="s">
        <v>152</v>
      </c>
      <c r="B167" t="s">
        <v>595</v>
      </c>
      <c r="C167" t="s">
        <v>394</v>
      </c>
      <c r="D167" t="s">
        <v>596</v>
      </c>
      <c r="E167" t="s">
        <v>229</v>
      </c>
      <c r="F167">
        <v>2004</v>
      </c>
      <c r="G167">
        <v>10.669</v>
      </c>
    </row>
    <row r="168" spans="1:7" hidden="1">
      <c r="A168" t="s">
        <v>152</v>
      </c>
      <c r="B168" t="s">
        <v>595</v>
      </c>
      <c r="C168" t="s">
        <v>394</v>
      </c>
      <c r="D168" t="s">
        <v>596</v>
      </c>
      <c r="E168" t="s">
        <v>229</v>
      </c>
      <c r="F168">
        <v>2005</v>
      </c>
      <c r="G168">
        <v>10.994999999999999</v>
      </c>
    </row>
    <row r="169" spans="1:7" hidden="1">
      <c r="A169" t="s">
        <v>152</v>
      </c>
      <c r="B169" t="s">
        <v>595</v>
      </c>
      <c r="C169" t="s">
        <v>394</v>
      </c>
      <c r="D169" t="s">
        <v>596</v>
      </c>
      <c r="E169" t="s">
        <v>229</v>
      </c>
      <c r="F169">
        <v>2006</v>
      </c>
      <c r="G169">
        <v>10.257</v>
      </c>
    </row>
    <row r="170" spans="1:7" hidden="1">
      <c r="A170" t="s">
        <v>152</v>
      </c>
      <c r="B170" t="s">
        <v>595</v>
      </c>
      <c r="C170" t="s">
        <v>394</v>
      </c>
      <c r="D170" t="s">
        <v>596</v>
      </c>
      <c r="E170" t="s">
        <v>229</v>
      </c>
      <c r="F170">
        <v>2007</v>
      </c>
      <c r="G170">
        <v>10.718</v>
      </c>
    </row>
    <row r="171" spans="1:7" hidden="1">
      <c r="A171" t="s">
        <v>152</v>
      </c>
      <c r="B171" t="s">
        <v>595</v>
      </c>
      <c r="C171" t="s">
        <v>394</v>
      </c>
      <c r="D171" t="s">
        <v>596</v>
      </c>
      <c r="E171" t="s">
        <v>229</v>
      </c>
      <c r="F171">
        <v>2008</v>
      </c>
      <c r="G171">
        <v>10.738</v>
      </c>
    </row>
    <row r="172" spans="1:7" hidden="1">
      <c r="A172" t="s">
        <v>152</v>
      </c>
      <c r="B172" t="s">
        <v>595</v>
      </c>
      <c r="C172" t="s">
        <v>394</v>
      </c>
      <c r="D172" t="s">
        <v>596</v>
      </c>
      <c r="E172" t="s">
        <v>229</v>
      </c>
      <c r="F172">
        <v>2009</v>
      </c>
      <c r="G172">
        <v>10.167</v>
      </c>
    </row>
    <row r="173" spans="1:7" hidden="1">
      <c r="A173" t="s">
        <v>152</v>
      </c>
      <c r="B173" t="s">
        <v>595</v>
      </c>
      <c r="C173" t="s">
        <v>394</v>
      </c>
      <c r="D173" t="s">
        <v>596</v>
      </c>
      <c r="E173" t="s">
        <v>229</v>
      </c>
      <c r="F173">
        <v>2010</v>
      </c>
      <c r="G173">
        <v>10.949</v>
      </c>
    </row>
    <row r="174" spans="1:7" hidden="1">
      <c r="A174" t="s">
        <v>152</v>
      </c>
      <c r="B174" t="s">
        <v>595</v>
      </c>
      <c r="C174" t="s">
        <v>394</v>
      </c>
      <c r="D174" t="s">
        <v>596</v>
      </c>
      <c r="E174" t="s">
        <v>229</v>
      </c>
      <c r="F174">
        <v>2011</v>
      </c>
      <c r="G174">
        <v>10.693</v>
      </c>
    </row>
    <row r="175" spans="1:7" hidden="1">
      <c r="A175" t="s">
        <v>152</v>
      </c>
      <c r="B175" t="s">
        <v>595</v>
      </c>
      <c r="C175" t="s">
        <v>394</v>
      </c>
      <c r="D175" t="s">
        <v>596</v>
      </c>
      <c r="E175" t="s">
        <v>229</v>
      </c>
      <c r="F175">
        <v>2012</v>
      </c>
      <c r="G175">
        <v>10.946999999999999</v>
      </c>
    </row>
    <row r="176" spans="1:7" hidden="1">
      <c r="A176" t="s">
        <v>152</v>
      </c>
      <c r="B176" t="s">
        <v>595</v>
      </c>
      <c r="C176" t="s">
        <v>394</v>
      </c>
      <c r="D176" t="s">
        <v>596</v>
      </c>
      <c r="E176" t="s">
        <v>229</v>
      </c>
      <c r="F176">
        <v>2013</v>
      </c>
      <c r="G176">
        <v>10.712999999999999</v>
      </c>
    </row>
    <row r="177" spans="1:7" hidden="1">
      <c r="A177" t="s">
        <v>152</v>
      </c>
      <c r="B177" t="s">
        <v>595</v>
      </c>
      <c r="C177" t="s">
        <v>394</v>
      </c>
      <c r="D177" t="s">
        <v>596</v>
      </c>
      <c r="E177" t="s">
        <v>229</v>
      </c>
      <c r="F177">
        <v>2014</v>
      </c>
      <c r="G177">
        <v>10.397</v>
      </c>
    </row>
    <row r="178" spans="1:7" hidden="1">
      <c r="A178" t="s">
        <v>152</v>
      </c>
      <c r="B178" t="s">
        <v>595</v>
      </c>
      <c r="C178" t="s">
        <v>394</v>
      </c>
      <c r="D178" t="s">
        <v>596</v>
      </c>
      <c r="E178" t="s">
        <v>229</v>
      </c>
      <c r="F178">
        <v>2015</v>
      </c>
      <c r="G178">
        <v>10.667</v>
      </c>
    </row>
    <row r="179" spans="1:7" hidden="1">
      <c r="A179" t="s">
        <v>152</v>
      </c>
      <c r="B179" t="s">
        <v>595</v>
      </c>
      <c r="C179" t="s">
        <v>394</v>
      </c>
      <c r="D179" t="s">
        <v>596</v>
      </c>
      <c r="E179" t="s">
        <v>229</v>
      </c>
      <c r="F179">
        <v>2016</v>
      </c>
      <c r="G179">
        <v>11.087</v>
      </c>
    </row>
    <row r="180" spans="1:7" hidden="1">
      <c r="A180" t="s">
        <v>152</v>
      </c>
      <c r="B180" t="s">
        <v>595</v>
      </c>
      <c r="C180" t="s">
        <v>394</v>
      </c>
      <c r="D180" t="s">
        <v>596</v>
      </c>
      <c r="E180" t="s">
        <v>229</v>
      </c>
      <c r="F180">
        <v>2017</v>
      </c>
      <c r="G180">
        <v>11.659000000000001</v>
      </c>
    </row>
    <row r="181" spans="1:7" hidden="1">
      <c r="A181" t="s">
        <v>155</v>
      </c>
      <c r="B181" t="s">
        <v>595</v>
      </c>
      <c r="C181" t="s">
        <v>394</v>
      </c>
      <c r="D181" t="s">
        <v>596</v>
      </c>
      <c r="E181" t="s">
        <v>229</v>
      </c>
      <c r="F181">
        <v>2000</v>
      </c>
      <c r="G181">
        <v>11.286</v>
      </c>
    </row>
    <row r="182" spans="1:7" hidden="1">
      <c r="A182" t="s">
        <v>155</v>
      </c>
      <c r="B182" t="s">
        <v>595</v>
      </c>
      <c r="C182" t="s">
        <v>394</v>
      </c>
      <c r="D182" t="s">
        <v>596</v>
      </c>
      <c r="E182" t="s">
        <v>229</v>
      </c>
      <c r="F182">
        <v>2001</v>
      </c>
      <c r="G182">
        <v>11.156000000000001</v>
      </c>
    </row>
    <row r="183" spans="1:7" hidden="1">
      <c r="A183" t="s">
        <v>155</v>
      </c>
      <c r="B183" t="s">
        <v>595</v>
      </c>
      <c r="C183" t="s">
        <v>394</v>
      </c>
      <c r="D183" t="s">
        <v>596</v>
      </c>
      <c r="E183" t="s">
        <v>229</v>
      </c>
      <c r="F183">
        <v>2002</v>
      </c>
      <c r="G183">
        <v>12.186</v>
      </c>
    </row>
    <row r="184" spans="1:7" hidden="1">
      <c r="A184" t="s">
        <v>155</v>
      </c>
      <c r="B184" t="s">
        <v>595</v>
      </c>
      <c r="C184" t="s">
        <v>394</v>
      </c>
      <c r="D184" t="s">
        <v>596</v>
      </c>
      <c r="E184" t="s">
        <v>229</v>
      </c>
      <c r="F184">
        <v>2003</v>
      </c>
      <c r="G184">
        <v>12.069000000000001</v>
      </c>
    </row>
    <row r="185" spans="1:7" hidden="1">
      <c r="A185" t="s">
        <v>155</v>
      </c>
      <c r="B185" t="s">
        <v>595</v>
      </c>
      <c r="C185" t="s">
        <v>394</v>
      </c>
      <c r="D185" t="s">
        <v>596</v>
      </c>
      <c r="E185" t="s">
        <v>229</v>
      </c>
      <c r="F185">
        <v>2004</v>
      </c>
      <c r="G185">
        <v>11.749000000000001</v>
      </c>
    </row>
    <row r="186" spans="1:7" hidden="1">
      <c r="A186" t="s">
        <v>155</v>
      </c>
      <c r="B186" t="s">
        <v>595</v>
      </c>
      <c r="C186" t="s">
        <v>394</v>
      </c>
      <c r="D186" t="s">
        <v>596</v>
      </c>
      <c r="E186" t="s">
        <v>229</v>
      </c>
      <c r="F186">
        <v>2005</v>
      </c>
      <c r="G186">
        <v>11.914</v>
      </c>
    </row>
    <row r="187" spans="1:7" hidden="1">
      <c r="A187" t="s">
        <v>155</v>
      </c>
      <c r="B187" t="s">
        <v>595</v>
      </c>
      <c r="C187" t="s">
        <v>394</v>
      </c>
      <c r="D187" t="s">
        <v>596</v>
      </c>
      <c r="E187" t="s">
        <v>229</v>
      </c>
      <c r="F187">
        <v>2006</v>
      </c>
      <c r="G187">
        <v>12.116</v>
      </c>
    </row>
    <row r="188" spans="1:7" hidden="1">
      <c r="A188" t="s">
        <v>155</v>
      </c>
      <c r="B188" t="s">
        <v>595</v>
      </c>
      <c r="C188" t="s">
        <v>394</v>
      </c>
      <c r="D188" t="s">
        <v>596</v>
      </c>
      <c r="E188" t="s">
        <v>229</v>
      </c>
      <c r="F188">
        <v>2007</v>
      </c>
      <c r="G188">
        <v>13.247999999999999</v>
      </c>
    </row>
    <row r="189" spans="1:7" hidden="1">
      <c r="A189" t="s">
        <v>155</v>
      </c>
      <c r="B189" t="s">
        <v>595</v>
      </c>
      <c r="C189" t="s">
        <v>394</v>
      </c>
      <c r="D189" t="s">
        <v>596</v>
      </c>
      <c r="E189" t="s">
        <v>229</v>
      </c>
      <c r="F189">
        <v>2008</v>
      </c>
      <c r="G189">
        <v>13.195</v>
      </c>
    </row>
    <row r="190" spans="1:7" hidden="1">
      <c r="A190" t="s">
        <v>155</v>
      </c>
      <c r="B190" t="s">
        <v>595</v>
      </c>
      <c r="C190" t="s">
        <v>394</v>
      </c>
      <c r="D190" t="s">
        <v>596</v>
      </c>
      <c r="E190" t="s">
        <v>229</v>
      </c>
      <c r="F190">
        <v>2009</v>
      </c>
      <c r="G190">
        <v>12.619</v>
      </c>
    </row>
    <row r="191" spans="1:7" hidden="1">
      <c r="A191" t="s">
        <v>155</v>
      </c>
      <c r="B191" t="s">
        <v>595</v>
      </c>
      <c r="C191" t="s">
        <v>394</v>
      </c>
      <c r="D191" t="s">
        <v>596</v>
      </c>
      <c r="E191" t="s">
        <v>229</v>
      </c>
      <c r="F191">
        <v>2010</v>
      </c>
      <c r="G191">
        <v>11.696</v>
      </c>
    </row>
    <row r="192" spans="1:7" hidden="1">
      <c r="A192" t="s">
        <v>155</v>
      </c>
      <c r="B192" t="s">
        <v>595</v>
      </c>
      <c r="C192" t="s">
        <v>394</v>
      </c>
      <c r="D192" t="s">
        <v>596</v>
      </c>
      <c r="E192" t="s">
        <v>229</v>
      </c>
      <c r="F192">
        <v>2011</v>
      </c>
      <c r="G192">
        <v>12.35</v>
      </c>
    </row>
    <row r="193" spans="1:7" hidden="1">
      <c r="A193" t="s">
        <v>155</v>
      </c>
      <c r="B193" t="s">
        <v>595</v>
      </c>
      <c r="C193" t="s">
        <v>394</v>
      </c>
      <c r="D193" t="s">
        <v>596</v>
      </c>
      <c r="E193" t="s">
        <v>229</v>
      </c>
      <c r="F193">
        <v>2012</v>
      </c>
      <c r="G193">
        <v>12.525</v>
      </c>
    </row>
    <row r="194" spans="1:7" hidden="1">
      <c r="A194" t="s">
        <v>155</v>
      </c>
      <c r="B194" t="s">
        <v>595</v>
      </c>
      <c r="C194" t="s">
        <v>394</v>
      </c>
      <c r="D194" t="s">
        <v>596</v>
      </c>
      <c r="E194" t="s">
        <v>229</v>
      </c>
      <c r="F194">
        <v>2013</v>
      </c>
      <c r="G194">
        <v>12.382999999999999</v>
      </c>
    </row>
    <row r="195" spans="1:7" hidden="1">
      <c r="A195" t="s">
        <v>155</v>
      </c>
      <c r="B195" t="s">
        <v>595</v>
      </c>
      <c r="C195" t="s">
        <v>394</v>
      </c>
      <c r="D195" t="s">
        <v>596</v>
      </c>
      <c r="E195" t="s">
        <v>229</v>
      </c>
      <c r="F195">
        <v>2014</v>
      </c>
      <c r="G195">
        <v>12.351000000000001</v>
      </c>
    </row>
    <row r="196" spans="1:7" hidden="1">
      <c r="A196" t="s">
        <v>155</v>
      </c>
      <c r="B196" t="s">
        <v>595</v>
      </c>
      <c r="C196" t="s">
        <v>394</v>
      </c>
      <c r="D196" t="s">
        <v>596</v>
      </c>
      <c r="E196" t="s">
        <v>229</v>
      </c>
      <c r="F196">
        <v>2015</v>
      </c>
      <c r="G196">
        <v>12.509</v>
      </c>
    </row>
    <row r="197" spans="1:7" hidden="1">
      <c r="A197" t="s">
        <v>155</v>
      </c>
      <c r="B197" t="s">
        <v>595</v>
      </c>
      <c r="C197" t="s">
        <v>394</v>
      </c>
      <c r="D197" t="s">
        <v>596</v>
      </c>
      <c r="E197" t="s">
        <v>229</v>
      </c>
      <c r="F197">
        <v>2016</v>
      </c>
      <c r="G197">
        <v>13.026</v>
      </c>
    </row>
    <row r="198" spans="1:7" hidden="1">
      <c r="A198" t="s">
        <v>155</v>
      </c>
      <c r="B198" t="s">
        <v>595</v>
      </c>
      <c r="C198" t="s">
        <v>394</v>
      </c>
      <c r="D198" t="s">
        <v>596</v>
      </c>
      <c r="E198" t="s">
        <v>229</v>
      </c>
      <c r="F198">
        <v>2017</v>
      </c>
      <c r="G198">
        <v>12.778</v>
      </c>
    </row>
    <row r="199" spans="1:7" hidden="1">
      <c r="A199" t="s">
        <v>159</v>
      </c>
      <c r="B199" t="s">
        <v>595</v>
      </c>
      <c r="C199" t="s">
        <v>394</v>
      </c>
      <c r="D199" t="s">
        <v>596</v>
      </c>
      <c r="E199" t="s">
        <v>229</v>
      </c>
      <c r="F199">
        <v>2000</v>
      </c>
      <c r="G199">
        <v>2.8039999999999998</v>
      </c>
    </row>
    <row r="200" spans="1:7" hidden="1">
      <c r="A200" t="s">
        <v>159</v>
      </c>
      <c r="B200" t="s">
        <v>595</v>
      </c>
      <c r="C200" t="s">
        <v>394</v>
      </c>
      <c r="D200" t="s">
        <v>596</v>
      </c>
      <c r="E200" t="s">
        <v>229</v>
      </c>
      <c r="F200">
        <v>2001</v>
      </c>
      <c r="G200">
        <v>2.7639999999999998</v>
      </c>
    </row>
    <row r="201" spans="1:7" hidden="1">
      <c r="A201" t="s">
        <v>159</v>
      </c>
      <c r="B201" t="s">
        <v>595</v>
      </c>
      <c r="C201" t="s">
        <v>394</v>
      </c>
      <c r="D201" t="s">
        <v>596</v>
      </c>
      <c r="E201" t="s">
        <v>229</v>
      </c>
      <c r="F201">
        <v>2002</v>
      </c>
      <c r="G201">
        <v>2.7719999999999998</v>
      </c>
    </row>
    <row r="202" spans="1:7" hidden="1">
      <c r="A202" t="s">
        <v>159</v>
      </c>
      <c r="B202" t="s">
        <v>595</v>
      </c>
      <c r="C202" t="s">
        <v>394</v>
      </c>
      <c r="D202" t="s">
        <v>596</v>
      </c>
      <c r="E202" t="s">
        <v>229</v>
      </c>
      <c r="F202">
        <v>2003</v>
      </c>
      <c r="G202">
        <v>3.0009999999999999</v>
      </c>
    </row>
    <row r="203" spans="1:7" hidden="1">
      <c r="A203" t="s">
        <v>159</v>
      </c>
      <c r="B203" t="s">
        <v>595</v>
      </c>
      <c r="C203" t="s">
        <v>394</v>
      </c>
      <c r="D203" t="s">
        <v>596</v>
      </c>
      <c r="E203" t="s">
        <v>229</v>
      </c>
      <c r="F203">
        <v>2004</v>
      </c>
      <c r="G203">
        <v>2.9449999999999998</v>
      </c>
    </row>
    <row r="204" spans="1:7" hidden="1">
      <c r="A204" t="s">
        <v>159</v>
      </c>
      <c r="B204" t="s">
        <v>595</v>
      </c>
      <c r="C204" t="s">
        <v>394</v>
      </c>
      <c r="D204" t="s">
        <v>596</v>
      </c>
      <c r="E204" t="s">
        <v>229</v>
      </c>
      <c r="F204">
        <v>2005</v>
      </c>
      <c r="G204">
        <v>3.1179999999999999</v>
      </c>
    </row>
    <row r="205" spans="1:7" hidden="1">
      <c r="A205" t="s">
        <v>159</v>
      </c>
      <c r="B205" t="s">
        <v>595</v>
      </c>
      <c r="C205" t="s">
        <v>394</v>
      </c>
      <c r="D205" t="s">
        <v>596</v>
      </c>
      <c r="E205" t="s">
        <v>229</v>
      </c>
      <c r="F205">
        <v>2006</v>
      </c>
      <c r="G205">
        <v>3.2109999999999999</v>
      </c>
    </row>
    <row r="206" spans="1:7" hidden="1">
      <c r="A206" t="s">
        <v>159</v>
      </c>
      <c r="B206" t="s">
        <v>595</v>
      </c>
      <c r="C206" t="s">
        <v>394</v>
      </c>
      <c r="D206" t="s">
        <v>596</v>
      </c>
      <c r="E206" t="s">
        <v>229</v>
      </c>
      <c r="F206">
        <v>2007</v>
      </c>
      <c r="G206">
        <v>2.899</v>
      </c>
    </row>
    <row r="207" spans="1:7" hidden="1">
      <c r="A207" t="s">
        <v>159</v>
      </c>
      <c r="B207" t="s">
        <v>595</v>
      </c>
      <c r="C207" t="s">
        <v>394</v>
      </c>
      <c r="D207" t="s">
        <v>596</v>
      </c>
      <c r="E207" t="s">
        <v>229</v>
      </c>
      <c r="F207">
        <v>2008</v>
      </c>
      <c r="G207">
        <v>2.681</v>
      </c>
    </row>
    <row r="208" spans="1:7" hidden="1">
      <c r="A208" t="s">
        <v>159</v>
      </c>
      <c r="B208" t="s">
        <v>595</v>
      </c>
      <c r="C208" t="s">
        <v>394</v>
      </c>
      <c r="D208" t="s">
        <v>596</v>
      </c>
      <c r="E208" t="s">
        <v>229</v>
      </c>
      <c r="F208">
        <v>2009</v>
      </c>
      <c r="G208">
        <v>2.8690000000000002</v>
      </c>
    </row>
    <row r="209" spans="1:7" hidden="1">
      <c r="A209" t="s">
        <v>159</v>
      </c>
      <c r="B209" t="s">
        <v>595</v>
      </c>
      <c r="C209" t="s">
        <v>394</v>
      </c>
      <c r="D209" t="s">
        <v>596</v>
      </c>
      <c r="E209" t="s">
        <v>229</v>
      </c>
      <c r="F209">
        <v>2010</v>
      </c>
      <c r="G209">
        <v>3.9089999999999998</v>
      </c>
    </row>
    <row r="210" spans="1:7" hidden="1">
      <c r="A210" t="s">
        <v>159</v>
      </c>
      <c r="B210" t="s">
        <v>595</v>
      </c>
      <c r="C210" t="s">
        <v>394</v>
      </c>
      <c r="D210" t="s">
        <v>596</v>
      </c>
      <c r="E210" t="s">
        <v>229</v>
      </c>
      <c r="F210">
        <v>2011</v>
      </c>
      <c r="G210">
        <v>3.911</v>
      </c>
    </row>
    <row r="211" spans="1:7" hidden="1">
      <c r="A211" t="s">
        <v>159</v>
      </c>
      <c r="B211" t="s">
        <v>595</v>
      </c>
      <c r="C211" t="s">
        <v>394</v>
      </c>
      <c r="D211" t="s">
        <v>596</v>
      </c>
      <c r="E211" t="s">
        <v>229</v>
      </c>
      <c r="F211">
        <v>2012</v>
      </c>
      <c r="G211">
        <v>3.629</v>
      </c>
    </row>
    <row r="212" spans="1:7" hidden="1">
      <c r="A212" t="s">
        <v>159</v>
      </c>
      <c r="B212" t="s">
        <v>595</v>
      </c>
      <c r="C212" t="s">
        <v>394</v>
      </c>
      <c r="D212" t="s">
        <v>596</v>
      </c>
      <c r="E212" t="s">
        <v>229</v>
      </c>
      <c r="F212">
        <v>2013</v>
      </c>
      <c r="G212">
        <v>3.68</v>
      </c>
    </row>
    <row r="213" spans="1:7" hidden="1">
      <c r="A213" t="s">
        <v>159</v>
      </c>
      <c r="B213" t="s">
        <v>595</v>
      </c>
      <c r="C213" t="s">
        <v>394</v>
      </c>
      <c r="D213" t="s">
        <v>596</v>
      </c>
      <c r="E213" t="s">
        <v>229</v>
      </c>
      <c r="F213">
        <v>2014</v>
      </c>
      <c r="G213">
        <v>3.6339999999999999</v>
      </c>
    </row>
    <row r="214" spans="1:7" hidden="1">
      <c r="A214" t="s">
        <v>159</v>
      </c>
      <c r="B214" t="s">
        <v>595</v>
      </c>
      <c r="C214" t="s">
        <v>394</v>
      </c>
      <c r="D214" t="s">
        <v>596</v>
      </c>
      <c r="E214" t="s">
        <v>229</v>
      </c>
      <c r="F214">
        <v>2015</v>
      </c>
      <c r="G214">
        <v>3.5659999999999998</v>
      </c>
    </row>
    <row r="215" spans="1:7" hidden="1">
      <c r="A215" t="s">
        <v>159</v>
      </c>
      <c r="B215" t="s">
        <v>595</v>
      </c>
      <c r="C215" t="s">
        <v>394</v>
      </c>
      <c r="D215" t="s">
        <v>596</v>
      </c>
      <c r="E215" t="s">
        <v>229</v>
      </c>
      <c r="F215">
        <v>2016</v>
      </c>
      <c r="G215">
        <v>3.48</v>
      </c>
    </row>
    <row r="216" spans="1:7" hidden="1">
      <c r="A216" t="s">
        <v>159</v>
      </c>
      <c r="B216" t="s">
        <v>595</v>
      </c>
      <c r="C216" t="s">
        <v>394</v>
      </c>
      <c r="D216" t="s">
        <v>596</v>
      </c>
      <c r="E216" t="s">
        <v>229</v>
      </c>
      <c r="F216">
        <v>2017</v>
      </c>
      <c r="G216">
        <v>3.492</v>
      </c>
    </row>
    <row r="217" spans="1:7" hidden="1">
      <c r="A217" t="s">
        <v>157</v>
      </c>
      <c r="B217" t="s">
        <v>595</v>
      </c>
      <c r="C217" t="s">
        <v>394</v>
      </c>
      <c r="D217" t="s">
        <v>596</v>
      </c>
      <c r="E217" t="s">
        <v>229</v>
      </c>
      <c r="F217">
        <v>2000</v>
      </c>
      <c r="G217">
        <v>3.6360000000000001</v>
      </c>
    </row>
    <row r="218" spans="1:7" hidden="1">
      <c r="A218" t="s">
        <v>157</v>
      </c>
      <c r="B218" t="s">
        <v>595</v>
      </c>
      <c r="C218" t="s">
        <v>394</v>
      </c>
      <c r="D218" t="s">
        <v>596</v>
      </c>
      <c r="E218" t="s">
        <v>229</v>
      </c>
      <c r="F218">
        <v>2001</v>
      </c>
      <c r="G218">
        <v>3.746</v>
      </c>
    </row>
    <row r="219" spans="1:7" hidden="1">
      <c r="A219" t="s">
        <v>157</v>
      </c>
      <c r="B219" t="s">
        <v>595</v>
      </c>
      <c r="C219" t="s">
        <v>394</v>
      </c>
      <c r="D219" t="s">
        <v>596</v>
      </c>
      <c r="E219" t="s">
        <v>229</v>
      </c>
      <c r="F219">
        <v>2002</v>
      </c>
      <c r="G219">
        <v>3.6850000000000001</v>
      </c>
    </row>
    <row r="220" spans="1:7" hidden="1">
      <c r="A220" t="s">
        <v>157</v>
      </c>
      <c r="B220" t="s">
        <v>595</v>
      </c>
      <c r="C220" t="s">
        <v>394</v>
      </c>
      <c r="D220" t="s">
        <v>596</v>
      </c>
      <c r="E220" t="s">
        <v>229</v>
      </c>
      <c r="F220">
        <v>2003</v>
      </c>
      <c r="G220">
        <v>3.6760000000000002</v>
      </c>
    </row>
    <row r="221" spans="1:7" hidden="1">
      <c r="A221" t="s">
        <v>157</v>
      </c>
      <c r="B221" t="s">
        <v>595</v>
      </c>
      <c r="C221" t="s">
        <v>394</v>
      </c>
      <c r="D221" t="s">
        <v>596</v>
      </c>
      <c r="E221" t="s">
        <v>229</v>
      </c>
      <c r="F221">
        <v>2004</v>
      </c>
      <c r="G221">
        <v>3.81</v>
      </c>
    </row>
    <row r="222" spans="1:7" hidden="1">
      <c r="A222" t="s">
        <v>157</v>
      </c>
      <c r="B222" t="s">
        <v>595</v>
      </c>
      <c r="C222" t="s">
        <v>394</v>
      </c>
      <c r="D222" t="s">
        <v>596</v>
      </c>
      <c r="E222" t="s">
        <v>229</v>
      </c>
      <c r="F222">
        <v>2005</v>
      </c>
      <c r="G222">
        <v>3.8260000000000001</v>
      </c>
    </row>
    <row r="223" spans="1:7" hidden="1">
      <c r="A223" t="s">
        <v>157</v>
      </c>
      <c r="B223" t="s">
        <v>595</v>
      </c>
      <c r="C223" t="s">
        <v>394</v>
      </c>
      <c r="D223" t="s">
        <v>596</v>
      </c>
      <c r="E223" t="s">
        <v>229</v>
      </c>
      <c r="F223">
        <v>2006</v>
      </c>
      <c r="G223">
        <v>3.8610000000000002</v>
      </c>
    </row>
    <row r="224" spans="1:7" hidden="1">
      <c r="A224" t="s">
        <v>157</v>
      </c>
      <c r="B224" t="s">
        <v>595</v>
      </c>
      <c r="C224" t="s">
        <v>394</v>
      </c>
      <c r="D224" t="s">
        <v>596</v>
      </c>
      <c r="E224" t="s">
        <v>229</v>
      </c>
      <c r="F224">
        <v>2007</v>
      </c>
      <c r="G224">
        <v>4.1159999999999997</v>
      </c>
    </row>
    <row r="225" spans="1:7" hidden="1">
      <c r="A225" t="s">
        <v>157</v>
      </c>
      <c r="B225" t="s">
        <v>595</v>
      </c>
      <c r="C225" t="s">
        <v>394</v>
      </c>
      <c r="D225" t="s">
        <v>596</v>
      </c>
      <c r="E225" t="s">
        <v>229</v>
      </c>
      <c r="F225">
        <v>2008</v>
      </c>
      <c r="G225">
        <v>4.4340000000000002</v>
      </c>
    </row>
    <row r="226" spans="1:7" hidden="1">
      <c r="A226" t="s">
        <v>157</v>
      </c>
      <c r="B226" t="s">
        <v>595</v>
      </c>
      <c r="C226" t="s">
        <v>394</v>
      </c>
      <c r="D226" t="s">
        <v>596</v>
      </c>
      <c r="E226" t="s">
        <v>229</v>
      </c>
      <c r="F226">
        <v>2009</v>
      </c>
      <c r="G226">
        <v>5.1710000000000003</v>
      </c>
    </row>
    <row r="227" spans="1:7" hidden="1">
      <c r="A227" t="s">
        <v>157</v>
      </c>
      <c r="B227" t="s">
        <v>595</v>
      </c>
      <c r="C227" t="s">
        <v>394</v>
      </c>
      <c r="D227" t="s">
        <v>596</v>
      </c>
      <c r="E227" t="s">
        <v>229</v>
      </c>
      <c r="F227">
        <v>2010</v>
      </c>
      <c r="G227">
        <v>5.0279999999999996</v>
      </c>
    </row>
    <row r="228" spans="1:7" hidden="1">
      <c r="A228" t="s">
        <v>157</v>
      </c>
      <c r="B228" t="s">
        <v>595</v>
      </c>
      <c r="C228" t="s">
        <v>394</v>
      </c>
      <c r="D228" t="s">
        <v>596</v>
      </c>
      <c r="E228" t="s">
        <v>229</v>
      </c>
      <c r="F228">
        <v>2011</v>
      </c>
      <c r="G228">
        <v>5.282</v>
      </c>
    </row>
    <row r="229" spans="1:7" hidden="1">
      <c r="A229" t="s">
        <v>157</v>
      </c>
      <c r="B229" t="s">
        <v>595</v>
      </c>
      <c r="C229" t="s">
        <v>394</v>
      </c>
      <c r="D229" t="s">
        <v>596</v>
      </c>
      <c r="E229" t="s">
        <v>229</v>
      </c>
      <c r="F229">
        <v>2012</v>
      </c>
      <c r="G229">
        <v>4.8410000000000002</v>
      </c>
    </row>
    <row r="230" spans="1:7" hidden="1">
      <c r="A230" t="s">
        <v>157</v>
      </c>
      <c r="B230" t="s">
        <v>595</v>
      </c>
      <c r="C230" t="s">
        <v>394</v>
      </c>
      <c r="D230" t="s">
        <v>596</v>
      </c>
      <c r="E230" t="s">
        <v>229</v>
      </c>
      <c r="F230">
        <v>2013</v>
      </c>
      <c r="G230">
        <v>5.0060000000000002</v>
      </c>
    </row>
    <row r="231" spans="1:7" hidden="1">
      <c r="A231" t="s">
        <v>157</v>
      </c>
      <c r="B231" t="s">
        <v>595</v>
      </c>
      <c r="C231" t="s">
        <v>394</v>
      </c>
      <c r="D231" t="s">
        <v>596</v>
      </c>
      <c r="E231" t="s">
        <v>229</v>
      </c>
      <c r="F231">
        <v>2014</v>
      </c>
      <c r="G231">
        <v>4.9139999999999997</v>
      </c>
    </row>
    <row r="232" spans="1:7" hidden="1">
      <c r="A232" t="s">
        <v>157</v>
      </c>
      <c r="B232" t="s">
        <v>595</v>
      </c>
      <c r="C232" t="s">
        <v>394</v>
      </c>
      <c r="D232" t="s">
        <v>596</v>
      </c>
      <c r="E232" t="s">
        <v>229</v>
      </c>
      <c r="F232">
        <v>2015</v>
      </c>
      <c r="G232">
        <v>3.8889999999999998</v>
      </c>
    </row>
    <row r="233" spans="1:7" hidden="1">
      <c r="A233" t="s">
        <v>157</v>
      </c>
      <c r="B233" t="s">
        <v>595</v>
      </c>
      <c r="C233" t="s">
        <v>394</v>
      </c>
      <c r="D233" t="s">
        <v>596</v>
      </c>
      <c r="E233" t="s">
        <v>229</v>
      </c>
      <c r="F233">
        <v>2016</v>
      </c>
      <c r="G233">
        <v>3.91</v>
      </c>
    </row>
    <row r="234" spans="1:7" hidden="1">
      <c r="A234" t="s">
        <v>157</v>
      </c>
      <c r="B234" t="s">
        <v>595</v>
      </c>
      <c r="C234" t="s">
        <v>394</v>
      </c>
      <c r="D234" t="s">
        <v>596</v>
      </c>
      <c r="E234" t="s">
        <v>229</v>
      </c>
      <c r="F234">
        <v>2017</v>
      </c>
      <c r="G234">
        <v>3.8780000000000001</v>
      </c>
    </row>
    <row r="235" spans="1:7" hidden="1">
      <c r="A235" t="s">
        <v>162</v>
      </c>
      <c r="B235" t="s">
        <v>595</v>
      </c>
      <c r="C235" t="s">
        <v>394</v>
      </c>
      <c r="D235" t="s">
        <v>596</v>
      </c>
      <c r="E235" t="s">
        <v>229</v>
      </c>
      <c r="F235">
        <v>2000</v>
      </c>
      <c r="G235">
        <v>11.59</v>
      </c>
    </row>
    <row r="236" spans="1:7" hidden="1">
      <c r="A236" t="s">
        <v>162</v>
      </c>
      <c r="B236" t="s">
        <v>595</v>
      </c>
      <c r="C236" t="s">
        <v>394</v>
      </c>
      <c r="D236" t="s">
        <v>596</v>
      </c>
      <c r="E236" t="s">
        <v>229</v>
      </c>
      <c r="F236">
        <v>2001</v>
      </c>
      <c r="G236">
        <v>11.491</v>
      </c>
    </row>
    <row r="237" spans="1:7" hidden="1">
      <c r="A237" t="s">
        <v>162</v>
      </c>
      <c r="B237" t="s">
        <v>595</v>
      </c>
      <c r="C237" t="s">
        <v>394</v>
      </c>
      <c r="D237" t="s">
        <v>596</v>
      </c>
      <c r="E237" t="s">
        <v>229</v>
      </c>
      <c r="F237">
        <v>2002</v>
      </c>
      <c r="G237">
        <v>11.667999999999999</v>
      </c>
    </row>
    <row r="238" spans="1:7" hidden="1">
      <c r="A238" t="s">
        <v>162</v>
      </c>
      <c r="B238" t="s">
        <v>595</v>
      </c>
      <c r="C238" t="s">
        <v>394</v>
      </c>
      <c r="D238" t="s">
        <v>596</v>
      </c>
      <c r="E238" t="s">
        <v>229</v>
      </c>
      <c r="F238">
        <v>2003</v>
      </c>
      <c r="G238">
        <v>11.818</v>
      </c>
    </row>
    <row r="239" spans="1:7" hidden="1">
      <c r="A239" t="s">
        <v>162</v>
      </c>
      <c r="B239" t="s">
        <v>595</v>
      </c>
      <c r="C239" t="s">
        <v>394</v>
      </c>
      <c r="D239" t="s">
        <v>596</v>
      </c>
      <c r="E239" t="s">
        <v>229</v>
      </c>
      <c r="F239">
        <v>2004</v>
      </c>
      <c r="G239">
        <v>11.86</v>
      </c>
    </row>
    <row r="240" spans="1:7" hidden="1">
      <c r="A240" t="s">
        <v>162</v>
      </c>
      <c r="B240" t="s">
        <v>595</v>
      </c>
      <c r="C240" t="s">
        <v>394</v>
      </c>
      <c r="D240" t="s">
        <v>596</v>
      </c>
      <c r="E240" t="s">
        <v>229</v>
      </c>
      <c r="F240">
        <v>2005</v>
      </c>
      <c r="G240">
        <v>12.04</v>
      </c>
    </row>
    <row r="241" spans="1:7" hidden="1">
      <c r="A241" t="s">
        <v>162</v>
      </c>
      <c r="B241" t="s">
        <v>595</v>
      </c>
      <c r="C241" t="s">
        <v>394</v>
      </c>
      <c r="D241" t="s">
        <v>596</v>
      </c>
      <c r="E241" t="s">
        <v>229</v>
      </c>
      <c r="F241">
        <v>2006</v>
      </c>
      <c r="G241">
        <v>11.976000000000001</v>
      </c>
    </row>
    <row r="242" spans="1:7" hidden="1">
      <c r="A242" t="s">
        <v>162</v>
      </c>
      <c r="B242" t="s">
        <v>595</v>
      </c>
      <c r="C242" t="s">
        <v>394</v>
      </c>
      <c r="D242" t="s">
        <v>596</v>
      </c>
      <c r="E242" t="s">
        <v>229</v>
      </c>
      <c r="F242">
        <v>2007</v>
      </c>
      <c r="G242">
        <v>12.474</v>
      </c>
    </row>
    <row r="243" spans="1:7" hidden="1">
      <c r="A243" t="s">
        <v>162</v>
      </c>
      <c r="B243" t="s">
        <v>595</v>
      </c>
      <c r="C243" t="s">
        <v>394</v>
      </c>
      <c r="D243" t="s">
        <v>596</v>
      </c>
      <c r="E243" t="s">
        <v>229</v>
      </c>
      <c r="F243">
        <v>2008</v>
      </c>
      <c r="G243">
        <v>12.954000000000001</v>
      </c>
    </row>
    <row r="244" spans="1:7" hidden="1">
      <c r="A244" t="s">
        <v>162</v>
      </c>
      <c r="B244" t="s">
        <v>595</v>
      </c>
      <c r="C244" t="s">
        <v>394</v>
      </c>
      <c r="D244" t="s">
        <v>596</v>
      </c>
      <c r="E244" t="s">
        <v>229</v>
      </c>
      <c r="F244">
        <v>2009</v>
      </c>
      <c r="G244">
        <v>13.201000000000001</v>
      </c>
    </row>
    <row r="245" spans="1:7" hidden="1">
      <c r="A245" t="s">
        <v>162</v>
      </c>
      <c r="B245" t="s">
        <v>595</v>
      </c>
      <c r="C245" t="s">
        <v>394</v>
      </c>
      <c r="D245" t="s">
        <v>596</v>
      </c>
      <c r="E245" t="s">
        <v>229</v>
      </c>
      <c r="F245">
        <v>2010</v>
      </c>
      <c r="G245">
        <v>13.032999999999999</v>
      </c>
    </row>
    <row r="246" spans="1:7" hidden="1">
      <c r="A246" t="s">
        <v>162</v>
      </c>
      <c r="B246" t="s">
        <v>595</v>
      </c>
      <c r="C246" t="s">
        <v>394</v>
      </c>
      <c r="D246" t="s">
        <v>596</v>
      </c>
      <c r="E246" t="s">
        <v>229</v>
      </c>
      <c r="F246">
        <v>2011</v>
      </c>
      <c r="G246">
        <v>12.925000000000001</v>
      </c>
    </row>
    <row r="247" spans="1:7" hidden="1">
      <c r="A247" t="s">
        <v>162</v>
      </c>
      <c r="B247" t="s">
        <v>595</v>
      </c>
      <c r="C247" t="s">
        <v>394</v>
      </c>
      <c r="D247" t="s">
        <v>596</v>
      </c>
      <c r="E247" t="s">
        <v>229</v>
      </c>
      <c r="F247">
        <v>2012</v>
      </c>
      <c r="G247">
        <v>13.073</v>
      </c>
    </row>
    <row r="248" spans="1:7" hidden="1">
      <c r="A248" t="s">
        <v>162</v>
      </c>
      <c r="B248" t="s">
        <v>595</v>
      </c>
      <c r="C248" t="s">
        <v>394</v>
      </c>
      <c r="D248" t="s">
        <v>596</v>
      </c>
      <c r="E248" t="s">
        <v>229</v>
      </c>
      <c r="F248">
        <v>2013</v>
      </c>
      <c r="G248">
        <v>13.116</v>
      </c>
    </row>
    <row r="249" spans="1:7" hidden="1">
      <c r="A249" t="s">
        <v>162</v>
      </c>
      <c r="B249" t="s">
        <v>595</v>
      </c>
      <c r="C249" t="s">
        <v>394</v>
      </c>
      <c r="D249" t="s">
        <v>596</v>
      </c>
      <c r="E249" t="s">
        <v>229</v>
      </c>
      <c r="F249">
        <v>2014</v>
      </c>
      <c r="G249">
        <v>12.929</v>
      </c>
    </row>
    <row r="250" spans="1:7" hidden="1">
      <c r="A250" t="s">
        <v>162</v>
      </c>
      <c r="B250" t="s">
        <v>595</v>
      </c>
      <c r="C250" t="s">
        <v>394</v>
      </c>
      <c r="D250" t="s">
        <v>596</v>
      </c>
      <c r="E250" t="s">
        <v>229</v>
      </c>
      <c r="F250">
        <v>2015</v>
      </c>
      <c r="G250">
        <v>12.972</v>
      </c>
    </row>
    <row r="251" spans="1:7" hidden="1">
      <c r="A251" t="s">
        <v>162</v>
      </c>
      <c r="B251" t="s">
        <v>595</v>
      </c>
      <c r="C251" t="s">
        <v>394</v>
      </c>
      <c r="D251" t="s">
        <v>596</v>
      </c>
      <c r="E251" t="s">
        <v>229</v>
      </c>
      <c r="F251">
        <v>2016</v>
      </c>
      <c r="G251">
        <v>12.842000000000001</v>
      </c>
    </row>
    <row r="252" spans="1:7" hidden="1">
      <c r="A252" t="s">
        <v>162</v>
      </c>
      <c r="B252" t="s">
        <v>595</v>
      </c>
      <c r="C252" t="s">
        <v>394</v>
      </c>
      <c r="D252" t="s">
        <v>596</v>
      </c>
      <c r="E252" t="s">
        <v>229</v>
      </c>
      <c r="F252">
        <v>2017</v>
      </c>
      <c r="G252">
        <v>12.898</v>
      </c>
    </row>
    <row r="253" spans="1:7" hidden="1">
      <c r="A253" t="s">
        <v>163</v>
      </c>
      <c r="B253" t="s">
        <v>595</v>
      </c>
      <c r="C253" t="s">
        <v>394</v>
      </c>
      <c r="D253" t="s">
        <v>596</v>
      </c>
      <c r="E253" t="s">
        <v>229</v>
      </c>
      <c r="F253">
        <v>2000</v>
      </c>
      <c r="G253">
        <v>9.0760000000000005</v>
      </c>
    </row>
    <row r="254" spans="1:7" hidden="1">
      <c r="A254" t="s">
        <v>163</v>
      </c>
      <c r="B254" t="s">
        <v>595</v>
      </c>
      <c r="C254" t="s">
        <v>394</v>
      </c>
      <c r="D254" t="s">
        <v>596</v>
      </c>
      <c r="E254" t="s">
        <v>229</v>
      </c>
      <c r="F254">
        <v>2001</v>
      </c>
      <c r="G254">
        <v>9.4689999999999994</v>
      </c>
    </row>
    <row r="255" spans="1:7" hidden="1">
      <c r="A255" t="s">
        <v>163</v>
      </c>
      <c r="B255" t="s">
        <v>595</v>
      </c>
      <c r="C255" t="s">
        <v>394</v>
      </c>
      <c r="D255" t="s">
        <v>596</v>
      </c>
      <c r="E255" t="s">
        <v>229</v>
      </c>
      <c r="F255">
        <v>2002</v>
      </c>
      <c r="G255">
        <v>9.5280000000000005</v>
      </c>
    </row>
    <row r="256" spans="1:7" hidden="1">
      <c r="A256" t="s">
        <v>163</v>
      </c>
      <c r="B256" t="s">
        <v>595</v>
      </c>
      <c r="C256" t="s">
        <v>394</v>
      </c>
      <c r="D256" t="s">
        <v>596</v>
      </c>
      <c r="E256" t="s">
        <v>229</v>
      </c>
      <c r="F256">
        <v>2003</v>
      </c>
      <c r="G256">
        <v>9.4550000000000001</v>
      </c>
    </row>
    <row r="257" spans="1:7" hidden="1">
      <c r="A257" t="s">
        <v>163</v>
      </c>
      <c r="B257" t="s">
        <v>595</v>
      </c>
      <c r="C257" t="s">
        <v>394</v>
      </c>
      <c r="D257" t="s">
        <v>596</v>
      </c>
      <c r="E257" t="s">
        <v>229</v>
      </c>
      <c r="F257">
        <v>2004</v>
      </c>
      <c r="G257">
        <v>9.4969999999999999</v>
      </c>
    </row>
    <row r="258" spans="1:7" hidden="1">
      <c r="A258" t="s">
        <v>163</v>
      </c>
      <c r="B258" t="s">
        <v>595</v>
      </c>
      <c r="C258" t="s">
        <v>394</v>
      </c>
      <c r="D258" t="s">
        <v>596</v>
      </c>
      <c r="E258" t="s">
        <v>229</v>
      </c>
      <c r="F258">
        <v>2005</v>
      </c>
      <c r="G258">
        <v>9.673</v>
      </c>
    </row>
    <row r="259" spans="1:7" hidden="1">
      <c r="A259" t="s">
        <v>163</v>
      </c>
      <c r="B259" t="s">
        <v>595</v>
      </c>
      <c r="C259" t="s">
        <v>394</v>
      </c>
      <c r="D259" t="s">
        <v>596</v>
      </c>
      <c r="E259" t="s">
        <v>229</v>
      </c>
      <c r="F259">
        <v>2006</v>
      </c>
      <c r="G259">
        <v>9.9009999999999998</v>
      </c>
    </row>
    <row r="260" spans="1:7" hidden="1">
      <c r="A260" t="s">
        <v>163</v>
      </c>
      <c r="B260" t="s">
        <v>595</v>
      </c>
      <c r="C260" t="s">
        <v>394</v>
      </c>
      <c r="D260" t="s">
        <v>596</v>
      </c>
      <c r="E260" t="s">
        <v>229</v>
      </c>
      <c r="F260">
        <v>2007</v>
      </c>
      <c r="G260">
        <v>10.042</v>
      </c>
    </row>
    <row r="261" spans="1:7" hidden="1">
      <c r="A261" t="s">
        <v>163</v>
      </c>
      <c r="B261" t="s">
        <v>595</v>
      </c>
      <c r="C261" t="s">
        <v>394</v>
      </c>
      <c r="D261" t="s">
        <v>596</v>
      </c>
      <c r="E261" t="s">
        <v>229</v>
      </c>
      <c r="F261">
        <v>2008</v>
      </c>
      <c r="G261">
        <v>10.645</v>
      </c>
    </row>
    <row r="262" spans="1:7" hidden="1">
      <c r="A262" t="s">
        <v>163</v>
      </c>
      <c r="B262" t="s">
        <v>595</v>
      </c>
      <c r="C262" t="s">
        <v>394</v>
      </c>
      <c r="D262" t="s">
        <v>596</v>
      </c>
      <c r="E262" t="s">
        <v>229</v>
      </c>
      <c r="F262">
        <v>2009</v>
      </c>
      <c r="G262">
        <v>10.634</v>
      </c>
    </row>
    <row r="263" spans="1:7" hidden="1">
      <c r="A263" t="s">
        <v>163</v>
      </c>
      <c r="B263" t="s">
        <v>595</v>
      </c>
      <c r="C263" t="s">
        <v>394</v>
      </c>
      <c r="D263" t="s">
        <v>596</v>
      </c>
      <c r="E263" t="s">
        <v>229</v>
      </c>
      <c r="F263">
        <v>2010</v>
      </c>
      <c r="G263">
        <v>10.907999999999999</v>
      </c>
    </row>
    <row r="264" spans="1:7" hidden="1">
      <c r="A264" t="s">
        <v>163</v>
      </c>
      <c r="B264" t="s">
        <v>595</v>
      </c>
      <c r="C264" t="s">
        <v>394</v>
      </c>
      <c r="D264" t="s">
        <v>596</v>
      </c>
      <c r="E264" t="s">
        <v>229</v>
      </c>
      <c r="F264">
        <v>2011</v>
      </c>
      <c r="G264">
        <v>11.401</v>
      </c>
    </row>
    <row r="265" spans="1:7" hidden="1">
      <c r="A265" t="s">
        <v>163</v>
      </c>
      <c r="B265" t="s">
        <v>595</v>
      </c>
      <c r="C265" t="s">
        <v>394</v>
      </c>
      <c r="D265" t="s">
        <v>596</v>
      </c>
      <c r="E265" t="s">
        <v>229</v>
      </c>
      <c r="F265">
        <v>2012</v>
      </c>
      <c r="G265">
        <v>11.747</v>
      </c>
    </row>
    <row r="266" spans="1:7" hidden="1">
      <c r="A266" t="s">
        <v>163</v>
      </c>
      <c r="B266" t="s">
        <v>595</v>
      </c>
      <c r="C266" t="s">
        <v>394</v>
      </c>
      <c r="D266" t="s">
        <v>596</v>
      </c>
      <c r="E266" t="s">
        <v>229</v>
      </c>
      <c r="F266">
        <v>2013</v>
      </c>
      <c r="G266">
        <v>11.79</v>
      </c>
    </row>
    <row r="267" spans="1:7" hidden="1">
      <c r="A267" t="s">
        <v>163</v>
      </c>
      <c r="B267" t="s">
        <v>595</v>
      </c>
      <c r="C267" t="s">
        <v>394</v>
      </c>
      <c r="D267" t="s">
        <v>596</v>
      </c>
      <c r="E267" t="s">
        <v>229</v>
      </c>
      <c r="F267">
        <v>2014</v>
      </c>
      <c r="G267">
        <v>12.007</v>
      </c>
    </row>
    <row r="268" spans="1:7" hidden="1">
      <c r="A268" t="s">
        <v>163</v>
      </c>
      <c r="B268" t="s">
        <v>595</v>
      </c>
      <c r="C268" t="s">
        <v>394</v>
      </c>
      <c r="D268" t="s">
        <v>596</v>
      </c>
      <c r="E268" t="s">
        <v>229</v>
      </c>
      <c r="F268">
        <v>2015</v>
      </c>
      <c r="G268">
        <v>12.074999999999999</v>
      </c>
    </row>
    <row r="269" spans="1:7" hidden="1">
      <c r="A269" t="s">
        <v>163</v>
      </c>
      <c r="B269" t="s">
        <v>595</v>
      </c>
      <c r="C269" t="s">
        <v>394</v>
      </c>
      <c r="D269" t="s">
        <v>596</v>
      </c>
      <c r="E269" t="s">
        <v>229</v>
      </c>
      <c r="F269">
        <v>2016</v>
      </c>
      <c r="G269">
        <v>12.35</v>
      </c>
    </row>
    <row r="270" spans="1:7" hidden="1">
      <c r="A270" t="s">
        <v>164</v>
      </c>
      <c r="B270" t="s">
        <v>595</v>
      </c>
      <c r="C270" t="s">
        <v>394</v>
      </c>
      <c r="D270" t="s">
        <v>596</v>
      </c>
      <c r="E270" t="s">
        <v>229</v>
      </c>
      <c r="F270">
        <v>2000</v>
      </c>
      <c r="G270">
        <v>3.5830000000000002</v>
      </c>
    </row>
    <row r="271" spans="1:7" hidden="1">
      <c r="A271" t="s">
        <v>164</v>
      </c>
      <c r="B271" t="s">
        <v>595</v>
      </c>
      <c r="C271" t="s">
        <v>394</v>
      </c>
      <c r="D271" t="s">
        <v>596</v>
      </c>
      <c r="E271" t="s">
        <v>229</v>
      </c>
      <c r="F271">
        <v>2001</v>
      </c>
      <c r="G271">
        <v>3.988</v>
      </c>
    </row>
    <row r="272" spans="1:7" hidden="1">
      <c r="A272" t="s">
        <v>164</v>
      </c>
      <c r="B272" t="s">
        <v>595</v>
      </c>
      <c r="C272" t="s">
        <v>394</v>
      </c>
      <c r="D272" t="s">
        <v>596</v>
      </c>
      <c r="E272" t="s">
        <v>229</v>
      </c>
      <c r="F272">
        <v>2002</v>
      </c>
      <c r="G272">
        <v>4.1669999999999998</v>
      </c>
    </row>
    <row r="273" spans="1:7" hidden="1">
      <c r="A273" t="s">
        <v>164</v>
      </c>
      <c r="B273" t="s">
        <v>595</v>
      </c>
      <c r="C273" t="s">
        <v>394</v>
      </c>
      <c r="D273" t="s">
        <v>596</v>
      </c>
      <c r="E273" t="s">
        <v>229</v>
      </c>
      <c r="F273">
        <v>2003</v>
      </c>
      <c r="G273">
        <v>4.4820000000000002</v>
      </c>
    </row>
    <row r="274" spans="1:7" hidden="1">
      <c r="A274" t="s">
        <v>164</v>
      </c>
      <c r="B274" t="s">
        <v>595</v>
      </c>
      <c r="C274" t="s">
        <v>394</v>
      </c>
      <c r="D274" t="s">
        <v>596</v>
      </c>
      <c r="E274" t="s">
        <v>229</v>
      </c>
      <c r="F274">
        <v>2004</v>
      </c>
      <c r="G274">
        <v>4.6100000000000003</v>
      </c>
    </row>
    <row r="275" spans="1:7" hidden="1">
      <c r="A275" t="s">
        <v>164</v>
      </c>
      <c r="B275" t="s">
        <v>595</v>
      </c>
      <c r="C275" t="s">
        <v>394</v>
      </c>
      <c r="D275" t="s">
        <v>596</v>
      </c>
      <c r="E275" t="s">
        <v>229</v>
      </c>
      <c r="F275">
        <v>2005</v>
      </c>
      <c r="G275">
        <v>4.7729999999999997</v>
      </c>
    </row>
    <row r="276" spans="1:7" hidden="1">
      <c r="A276" t="s">
        <v>164</v>
      </c>
      <c r="B276" t="s">
        <v>595</v>
      </c>
      <c r="C276" t="s">
        <v>394</v>
      </c>
      <c r="D276" t="s">
        <v>596</v>
      </c>
      <c r="E276" t="s">
        <v>229</v>
      </c>
      <c r="F276">
        <v>2006</v>
      </c>
      <c r="G276">
        <v>4.9950000000000001</v>
      </c>
    </row>
    <row r="277" spans="1:7" hidden="1">
      <c r="A277" t="s">
        <v>164</v>
      </c>
      <c r="B277" t="s">
        <v>595</v>
      </c>
      <c r="C277" t="s">
        <v>394</v>
      </c>
      <c r="D277" t="s">
        <v>596</v>
      </c>
      <c r="E277" t="s">
        <v>229</v>
      </c>
      <c r="F277">
        <v>2007</v>
      </c>
      <c r="G277">
        <v>5.1369999999999996</v>
      </c>
    </row>
    <row r="278" spans="1:7" hidden="1">
      <c r="A278" t="s">
        <v>164</v>
      </c>
      <c r="B278" t="s">
        <v>595</v>
      </c>
      <c r="C278" t="s">
        <v>394</v>
      </c>
      <c r="D278" t="s">
        <v>596</v>
      </c>
      <c r="E278" t="s">
        <v>229</v>
      </c>
      <c r="F278">
        <v>2008</v>
      </c>
      <c r="G278">
        <v>5.3789999999999996</v>
      </c>
    </row>
    <row r="279" spans="1:7" hidden="1">
      <c r="A279" t="s">
        <v>164</v>
      </c>
      <c r="B279" t="s">
        <v>595</v>
      </c>
      <c r="C279" t="s">
        <v>394</v>
      </c>
      <c r="D279" t="s">
        <v>596</v>
      </c>
      <c r="E279" t="s">
        <v>229</v>
      </c>
      <c r="F279">
        <v>2009</v>
      </c>
      <c r="G279">
        <v>5.5519999999999996</v>
      </c>
    </row>
    <row r="280" spans="1:7" hidden="1">
      <c r="A280" t="s">
        <v>164</v>
      </c>
      <c r="B280" t="s">
        <v>595</v>
      </c>
      <c r="C280" t="s">
        <v>394</v>
      </c>
      <c r="D280" t="s">
        <v>596</v>
      </c>
      <c r="E280" t="s">
        <v>229</v>
      </c>
      <c r="F280">
        <v>2010</v>
      </c>
      <c r="G280">
        <v>5.46</v>
      </c>
    </row>
    <row r="281" spans="1:7" hidden="1">
      <c r="A281" t="s">
        <v>164</v>
      </c>
      <c r="B281" t="s">
        <v>595</v>
      </c>
      <c r="C281" t="s">
        <v>394</v>
      </c>
      <c r="D281" t="s">
        <v>596</v>
      </c>
      <c r="E281" t="s">
        <v>229</v>
      </c>
      <c r="F281">
        <v>2011</v>
      </c>
      <c r="G281">
        <v>5.7949999999999999</v>
      </c>
    </row>
    <row r="282" spans="1:7" hidden="1">
      <c r="A282" t="s">
        <v>164</v>
      </c>
      <c r="B282" t="s">
        <v>595</v>
      </c>
      <c r="C282" t="s">
        <v>394</v>
      </c>
      <c r="D282" t="s">
        <v>596</v>
      </c>
      <c r="E282" t="s">
        <v>229</v>
      </c>
      <c r="F282">
        <v>2012</v>
      </c>
      <c r="G282">
        <v>6.1260000000000003</v>
      </c>
    </row>
    <row r="283" spans="1:7" hidden="1">
      <c r="A283" t="s">
        <v>164</v>
      </c>
      <c r="B283" t="s">
        <v>595</v>
      </c>
      <c r="C283" t="s">
        <v>394</v>
      </c>
      <c r="D283" t="s">
        <v>596</v>
      </c>
      <c r="E283" t="s">
        <v>229</v>
      </c>
      <c r="F283">
        <v>2013</v>
      </c>
      <c r="G283">
        <v>6.4080000000000004</v>
      </c>
    </row>
    <row r="284" spans="1:7" hidden="1">
      <c r="A284" t="s">
        <v>164</v>
      </c>
      <c r="B284" t="s">
        <v>595</v>
      </c>
      <c r="C284" t="s">
        <v>394</v>
      </c>
      <c r="D284" t="s">
        <v>596</v>
      </c>
      <c r="E284" t="s">
        <v>229</v>
      </c>
      <c r="F284">
        <v>2014</v>
      </c>
      <c r="G284">
        <v>6.6070000000000002</v>
      </c>
    </row>
    <row r="285" spans="1:7" hidden="1">
      <c r="A285" t="s">
        <v>164</v>
      </c>
      <c r="B285" t="s">
        <v>595</v>
      </c>
      <c r="C285" t="s">
        <v>394</v>
      </c>
      <c r="D285" t="s">
        <v>596</v>
      </c>
      <c r="E285" t="s">
        <v>229</v>
      </c>
      <c r="F285">
        <v>2015</v>
      </c>
      <c r="G285">
        <v>6.6929999999999996</v>
      </c>
    </row>
    <row r="286" spans="1:7" hidden="1">
      <c r="A286" t="s">
        <v>164</v>
      </c>
      <c r="B286" t="s">
        <v>595</v>
      </c>
      <c r="C286" t="s">
        <v>394</v>
      </c>
      <c r="D286" t="s">
        <v>596</v>
      </c>
      <c r="E286" t="s">
        <v>229</v>
      </c>
      <c r="F286">
        <v>2016</v>
      </c>
      <c r="G286">
        <v>6.8620000000000001</v>
      </c>
    </row>
    <row r="287" spans="1:7" hidden="1">
      <c r="A287" t="s">
        <v>164</v>
      </c>
      <c r="B287" t="s">
        <v>595</v>
      </c>
      <c r="C287" t="s">
        <v>394</v>
      </c>
      <c r="D287" t="s">
        <v>596</v>
      </c>
      <c r="E287" t="s">
        <v>229</v>
      </c>
      <c r="F287">
        <v>2017</v>
      </c>
      <c r="G287">
        <v>6.9160000000000004</v>
      </c>
    </row>
    <row r="288" spans="1:7" hidden="1">
      <c r="A288" t="s">
        <v>169</v>
      </c>
      <c r="B288" t="s">
        <v>595</v>
      </c>
      <c r="C288" t="s">
        <v>394</v>
      </c>
      <c r="D288" t="s">
        <v>596</v>
      </c>
      <c r="E288" t="s">
        <v>229</v>
      </c>
      <c r="F288">
        <v>2000</v>
      </c>
      <c r="G288">
        <v>9.6310000000000002</v>
      </c>
    </row>
    <row r="289" spans="1:7" hidden="1">
      <c r="A289" t="s">
        <v>169</v>
      </c>
      <c r="B289" t="s">
        <v>595</v>
      </c>
      <c r="C289" t="s">
        <v>394</v>
      </c>
      <c r="D289" t="s">
        <v>596</v>
      </c>
      <c r="E289" t="s">
        <v>229</v>
      </c>
      <c r="F289">
        <v>2001</v>
      </c>
      <c r="G289">
        <v>10.4</v>
      </c>
    </row>
    <row r="290" spans="1:7" hidden="1">
      <c r="A290" t="s">
        <v>169</v>
      </c>
      <c r="B290" t="s">
        <v>595</v>
      </c>
      <c r="C290" t="s">
        <v>394</v>
      </c>
      <c r="D290" t="s">
        <v>596</v>
      </c>
      <c r="E290" t="s">
        <v>229</v>
      </c>
      <c r="F290">
        <v>2002</v>
      </c>
      <c r="G290">
        <v>10.457000000000001</v>
      </c>
    </row>
    <row r="291" spans="1:7" hidden="1">
      <c r="A291" t="s">
        <v>169</v>
      </c>
      <c r="B291" t="s">
        <v>595</v>
      </c>
      <c r="C291" t="s">
        <v>394</v>
      </c>
      <c r="D291" t="s">
        <v>596</v>
      </c>
      <c r="E291" t="s">
        <v>229</v>
      </c>
      <c r="F291">
        <v>2003</v>
      </c>
      <c r="G291">
        <v>10.659000000000001</v>
      </c>
    </row>
    <row r="292" spans="1:7" hidden="1">
      <c r="A292" t="s">
        <v>169</v>
      </c>
      <c r="B292" t="s">
        <v>595</v>
      </c>
      <c r="C292" t="s">
        <v>394</v>
      </c>
      <c r="D292" t="s">
        <v>596</v>
      </c>
      <c r="E292" t="s">
        <v>229</v>
      </c>
      <c r="F292">
        <v>2004</v>
      </c>
      <c r="G292">
        <v>10.574</v>
      </c>
    </row>
    <row r="293" spans="1:7" hidden="1">
      <c r="A293" t="s">
        <v>169</v>
      </c>
      <c r="B293" t="s">
        <v>595</v>
      </c>
      <c r="C293" t="s">
        <v>394</v>
      </c>
      <c r="D293" t="s">
        <v>596</v>
      </c>
      <c r="E293" t="s">
        <v>229</v>
      </c>
      <c r="F293">
        <v>2005</v>
      </c>
      <c r="G293">
        <v>10.568</v>
      </c>
    </row>
    <row r="294" spans="1:7" hidden="1">
      <c r="A294" t="s">
        <v>169</v>
      </c>
      <c r="B294" t="s">
        <v>595</v>
      </c>
      <c r="C294" t="s">
        <v>394</v>
      </c>
      <c r="D294" t="s">
        <v>596</v>
      </c>
      <c r="E294" t="s">
        <v>229</v>
      </c>
      <c r="F294">
        <v>2006</v>
      </c>
      <c r="G294">
        <v>9.9550000000000001</v>
      </c>
    </row>
    <row r="295" spans="1:7" hidden="1">
      <c r="A295" t="s">
        <v>169</v>
      </c>
      <c r="B295" t="s">
        <v>595</v>
      </c>
      <c r="C295" t="s">
        <v>394</v>
      </c>
      <c r="D295" t="s">
        <v>596</v>
      </c>
      <c r="E295" t="s">
        <v>229</v>
      </c>
      <c r="F295">
        <v>2007</v>
      </c>
      <c r="G295">
        <v>9.9629999999999992</v>
      </c>
    </row>
    <row r="296" spans="1:7" hidden="1">
      <c r="A296" t="s">
        <v>169</v>
      </c>
      <c r="B296" t="s">
        <v>595</v>
      </c>
      <c r="C296" t="s">
        <v>394</v>
      </c>
      <c r="D296" t="s">
        <v>596</v>
      </c>
      <c r="E296" t="s">
        <v>229</v>
      </c>
      <c r="F296">
        <v>2008</v>
      </c>
      <c r="G296">
        <v>10.439</v>
      </c>
    </row>
    <row r="297" spans="1:7" hidden="1">
      <c r="A297" t="s">
        <v>169</v>
      </c>
      <c r="B297" t="s">
        <v>595</v>
      </c>
      <c r="C297" t="s">
        <v>394</v>
      </c>
      <c r="D297" t="s">
        <v>596</v>
      </c>
      <c r="E297" t="s">
        <v>229</v>
      </c>
      <c r="F297">
        <v>2009</v>
      </c>
      <c r="G297">
        <v>11.443</v>
      </c>
    </row>
    <row r="298" spans="1:7" hidden="1">
      <c r="A298" t="s">
        <v>169</v>
      </c>
      <c r="B298" t="s">
        <v>595</v>
      </c>
      <c r="C298" t="s">
        <v>394</v>
      </c>
      <c r="D298" t="s">
        <v>596</v>
      </c>
      <c r="E298" t="s">
        <v>229</v>
      </c>
      <c r="F298">
        <v>2010</v>
      </c>
      <c r="G298">
        <v>10.832000000000001</v>
      </c>
    </row>
    <row r="299" spans="1:7" hidden="1">
      <c r="A299" t="s">
        <v>169</v>
      </c>
      <c r="B299" t="s">
        <v>595</v>
      </c>
      <c r="C299" t="s">
        <v>394</v>
      </c>
      <c r="D299" t="s">
        <v>596</v>
      </c>
      <c r="E299" t="s">
        <v>229</v>
      </c>
      <c r="F299">
        <v>2011</v>
      </c>
      <c r="G299">
        <v>10.816000000000001</v>
      </c>
    </row>
    <row r="300" spans="1:7" hidden="1">
      <c r="A300" t="s">
        <v>169</v>
      </c>
      <c r="B300" t="s">
        <v>595</v>
      </c>
      <c r="C300" t="s">
        <v>394</v>
      </c>
      <c r="D300" t="s">
        <v>596</v>
      </c>
      <c r="E300" t="s">
        <v>229</v>
      </c>
      <c r="F300">
        <v>2012</v>
      </c>
      <c r="G300">
        <v>11.225</v>
      </c>
    </row>
    <row r="301" spans="1:7" hidden="1">
      <c r="A301" t="s">
        <v>169</v>
      </c>
      <c r="B301" t="s">
        <v>595</v>
      </c>
      <c r="C301" t="s">
        <v>394</v>
      </c>
      <c r="D301" t="s">
        <v>596</v>
      </c>
      <c r="E301" t="s">
        <v>229</v>
      </c>
      <c r="F301">
        <v>2013</v>
      </c>
      <c r="G301">
        <v>11.124000000000001</v>
      </c>
    </row>
    <row r="302" spans="1:7" hidden="1">
      <c r="A302" t="s">
        <v>169</v>
      </c>
      <c r="B302" t="s">
        <v>595</v>
      </c>
      <c r="C302" t="s">
        <v>394</v>
      </c>
      <c r="D302" t="s">
        <v>596</v>
      </c>
      <c r="E302" t="s">
        <v>229</v>
      </c>
      <c r="F302">
        <v>2014</v>
      </c>
      <c r="G302">
        <v>10.67</v>
      </c>
    </row>
    <row r="303" spans="1:7" hidden="1">
      <c r="A303" t="s">
        <v>169</v>
      </c>
      <c r="B303" t="s">
        <v>595</v>
      </c>
      <c r="C303" t="s">
        <v>394</v>
      </c>
      <c r="D303" t="s">
        <v>596</v>
      </c>
      <c r="E303" t="s">
        <v>229</v>
      </c>
      <c r="F303">
        <v>2015</v>
      </c>
      <c r="G303">
        <v>10.743</v>
      </c>
    </row>
    <row r="304" spans="1:7" hidden="1">
      <c r="A304" t="s">
        <v>169</v>
      </c>
      <c r="B304" t="s">
        <v>595</v>
      </c>
      <c r="C304" t="s">
        <v>394</v>
      </c>
      <c r="D304" t="s">
        <v>596</v>
      </c>
      <c r="E304" t="s">
        <v>229</v>
      </c>
      <c r="F304">
        <v>2016</v>
      </c>
      <c r="G304">
        <v>10.86</v>
      </c>
    </row>
    <row r="305" spans="1:7" hidden="1">
      <c r="A305" t="s">
        <v>169</v>
      </c>
      <c r="B305" t="s">
        <v>595</v>
      </c>
      <c r="C305" t="s">
        <v>394</v>
      </c>
      <c r="D305" t="s">
        <v>596</v>
      </c>
      <c r="E305" t="s">
        <v>229</v>
      </c>
      <c r="F305">
        <v>2017</v>
      </c>
      <c r="G305">
        <v>11.055</v>
      </c>
    </row>
    <row r="306" spans="1:7" hidden="1">
      <c r="A306" t="s">
        <v>174</v>
      </c>
      <c r="B306" t="s">
        <v>595</v>
      </c>
      <c r="C306" t="s">
        <v>394</v>
      </c>
      <c r="D306" t="s">
        <v>596</v>
      </c>
      <c r="E306" t="s">
        <v>229</v>
      </c>
      <c r="F306">
        <v>2000</v>
      </c>
      <c r="G306">
        <v>2.0649999999999999</v>
      </c>
    </row>
    <row r="307" spans="1:7" hidden="1">
      <c r="A307" t="s">
        <v>174</v>
      </c>
      <c r="B307" t="s">
        <v>595</v>
      </c>
      <c r="C307" t="s">
        <v>394</v>
      </c>
      <c r="D307" t="s">
        <v>596</v>
      </c>
      <c r="E307" t="s">
        <v>229</v>
      </c>
      <c r="F307">
        <v>2001</v>
      </c>
      <c r="G307">
        <v>2.1640000000000001</v>
      </c>
    </row>
    <row r="308" spans="1:7" hidden="1">
      <c r="A308" t="s">
        <v>174</v>
      </c>
      <c r="B308" t="s">
        <v>595</v>
      </c>
      <c r="C308" t="s">
        <v>394</v>
      </c>
      <c r="D308" t="s">
        <v>596</v>
      </c>
      <c r="E308" t="s">
        <v>229</v>
      </c>
      <c r="F308">
        <v>2002</v>
      </c>
      <c r="G308">
        <v>2.1890000000000001</v>
      </c>
    </row>
    <row r="309" spans="1:7" hidden="1">
      <c r="A309" t="s">
        <v>174</v>
      </c>
      <c r="B309" t="s">
        <v>595</v>
      </c>
      <c r="C309" t="s">
        <v>394</v>
      </c>
      <c r="D309" t="s">
        <v>596</v>
      </c>
      <c r="E309" t="s">
        <v>229</v>
      </c>
      <c r="F309">
        <v>2003</v>
      </c>
      <c r="G309">
        <v>2.2509999999999999</v>
      </c>
    </row>
    <row r="310" spans="1:7" hidden="1">
      <c r="A310" t="s">
        <v>174</v>
      </c>
      <c r="B310" t="s">
        <v>595</v>
      </c>
      <c r="C310" t="s">
        <v>394</v>
      </c>
      <c r="D310" t="s">
        <v>596</v>
      </c>
      <c r="E310" t="s">
        <v>229</v>
      </c>
      <c r="F310">
        <v>2004</v>
      </c>
      <c r="G310">
        <v>2.1819999999999999</v>
      </c>
    </row>
    <row r="311" spans="1:7" hidden="1">
      <c r="A311" t="s">
        <v>174</v>
      </c>
      <c r="B311" t="s">
        <v>595</v>
      </c>
      <c r="C311" t="s">
        <v>394</v>
      </c>
      <c r="D311" t="s">
        <v>596</v>
      </c>
      <c r="E311" t="s">
        <v>229</v>
      </c>
      <c r="F311">
        <v>2005</v>
      </c>
      <c r="G311">
        <v>2.16</v>
      </c>
    </row>
    <row r="312" spans="1:7" hidden="1">
      <c r="A312" t="s">
        <v>174</v>
      </c>
      <c r="B312" t="s">
        <v>595</v>
      </c>
      <c r="C312" t="s">
        <v>394</v>
      </c>
      <c r="D312" t="s">
        <v>596</v>
      </c>
      <c r="E312" t="s">
        <v>229</v>
      </c>
      <c r="F312">
        <v>2006</v>
      </c>
      <c r="G312">
        <v>2.0230000000000001</v>
      </c>
    </row>
    <row r="313" spans="1:7" hidden="1">
      <c r="A313" t="s">
        <v>174</v>
      </c>
      <c r="B313" t="s">
        <v>595</v>
      </c>
      <c r="C313" t="s">
        <v>394</v>
      </c>
      <c r="D313" t="s">
        <v>596</v>
      </c>
      <c r="E313" t="s">
        <v>229</v>
      </c>
      <c r="F313">
        <v>2007</v>
      </c>
      <c r="G313">
        <v>2.0579999999999998</v>
      </c>
    </row>
    <row r="314" spans="1:7" hidden="1">
      <c r="A314" t="s">
        <v>174</v>
      </c>
      <c r="B314" t="s">
        <v>595</v>
      </c>
      <c r="C314" t="s">
        <v>394</v>
      </c>
      <c r="D314" t="s">
        <v>596</v>
      </c>
      <c r="E314" t="s">
        <v>229</v>
      </c>
      <c r="F314">
        <v>2008</v>
      </c>
      <c r="G314">
        <v>1.962</v>
      </c>
    </row>
    <row r="315" spans="1:7" hidden="1">
      <c r="A315" t="s">
        <v>174</v>
      </c>
      <c r="B315" t="s">
        <v>595</v>
      </c>
      <c r="C315" t="s">
        <v>394</v>
      </c>
      <c r="D315" t="s">
        <v>596</v>
      </c>
      <c r="E315" t="s">
        <v>229</v>
      </c>
      <c r="F315">
        <v>2009</v>
      </c>
      <c r="G315">
        <v>2.1520000000000001</v>
      </c>
    </row>
    <row r="316" spans="1:7" hidden="1">
      <c r="A316" t="s">
        <v>174</v>
      </c>
      <c r="B316" t="s">
        <v>595</v>
      </c>
      <c r="C316" t="s">
        <v>394</v>
      </c>
      <c r="D316" t="s">
        <v>596</v>
      </c>
      <c r="E316" t="s">
        <v>229</v>
      </c>
      <c r="F316">
        <v>2010</v>
      </c>
      <c r="G316">
        <v>2.0760000000000001</v>
      </c>
    </row>
    <row r="317" spans="1:7" hidden="1">
      <c r="A317" t="s">
        <v>174</v>
      </c>
      <c r="B317" t="s">
        <v>595</v>
      </c>
      <c r="C317" t="s">
        <v>394</v>
      </c>
      <c r="D317" t="s">
        <v>596</v>
      </c>
      <c r="E317" t="s">
        <v>229</v>
      </c>
      <c r="F317">
        <v>2011</v>
      </c>
      <c r="G317">
        <v>2.0619999999999998</v>
      </c>
    </row>
    <row r="318" spans="1:7" hidden="1">
      <c r="A318" t="s">
        <v>174</v>
      </c>
      <c r="B318" t="s">
        <v>595</v>
      </c>
      <c r="C318" t="s">
        <v>394</v>
      </c>
      <c r="D318" t="s">
        <v>596</v>
      </c>
      <c r="E318" t="s">
        <v>229</v>
      </c>
      <c r="F318">
        <v>2012</v>
      </c>
      <c r="G318">
        <v>2.0880000000000001</v>
      </c>
    </row>
    <row r="319" spans="1:7" hidden="1">
      <c r="A319" t="s">
        <v>174</v>
      </c>
      <c r="B319" t="s">
        <v>595</v>
      </c>
      <c r="C319" t="s">
        <v>394</v>
      </c>
      <c r="D319" t="s">
        <v>596</v>
      </c>
      <c r="E319" t="s">
        <v>229</v>
      </c>
      <c r="F319">
        <v>2013</v>
      </c>
      <c r="G319">
        <v>2.1619999999999999</v>
      </c>
    </row>
    <row r="320" spans="1:7" hidden="1">
      <c r="A320" t="s">
        <v>174</v>
      </c>
      <c r="B320" t="s">
        <v>595</v>
      </c>
      <c r="C320" t="s">
        <v>394</v>
      </c>
      <c r="D320" t="s">
        <v>596</v>
      </c>
      <c r="E320" t="s">
        <v>229</v>
      </c>
      <c r="F320">
        <v>2014</v>
      </c>
      <c r="G320">
        <v>2.1659999999999999</v>
      </c>
    </row>
    <row r="321" spans="1:7" hidden="1">
      <c r="A321" t="s">
        <v>174</v>
      </c>
      <c r="B321" t="s">
        <v>595</v>
      </c>
      <c r="C321" t="s">
        <v>394</v>
      </c>
      <c r="D321" t="s">
        <v>596</v>
      </c>
      <c r="E321" t="s">
        <v>229</v>
      </c>
      <c r="F321">
        <v>2015</v>
      </c>
      <c r="G321">
        <v>2.2080000000000002</v>
      </c>
    </row>
    <row r="322" spans="1:7" hidden="1">
      <c r="A322" t="s">
        <v>174</v>
      </c>
      <c r="B322" t="s">
        <v>595</v>
      </c>
      <c r="C322" t="s">
        <v>394</v>
      </c>
      <c r="D322" t="s">
        <v>596</v>
      </c>
      <c r="E322" t="s">
        <v>229</v>
      </c>
      <c r="F322">
        <v>2016</v>
      </c>
      <c r="G322">
        <v>2.1640000000000001</v>
      </c>
    </row>
    <row r="323" spans="1:7" hidden="1">
      <c r="A323" t="s">
        <v>174</v>
      </c>
      <c r="B323" t="s">
        <v>595</v>
      </c>
      <c r="C323" t="s">
        <v>394</v>
      </c>
      <c r="D323" t="s">
        <v>596</v>
      </c>
      <c r="E323" t="s">
        <v>229</v>
      </c>
      <c r="F323">
        <v>2017</v>
      </c>
      <c r="G323">
        <v>2.149</v>
      </c>
    </row>
    <row r="324" spans="1:7" hidden="1">
      <c r="A324" t="s">
        <v>179</v>
      </c>
      <c r="B324" t="s">
        <v>595</v>
      </c>
      <c r="C324" t="s">
        <v>394</v>
      </c>
      <c r="D324" t="s">
        <v>596</v>
      </c>
      <c r="E324" t="s">
        <v>229</v>
      </c>
      <c r="F324">
        <v>2000</v>
      </c>
      <c r="G324">
        <v>14.275</v>
      </c>
    </row>
    <row r="325" spans="1:7" hidden="1">
      <c r="A325" t="s">
        <v>179</v>
      </c>
      <c r="B325" t="s">
        <v>595</v>
      </c>
      <c r="C325" t="s">
        <v>394</v>
      </c>
      <c r="D325" t="s">
        <v>596</v>
      </c>
      <c r="E325" t="s">
        <v>229</v>
      </c>
      <c r="F325">
        <v>2001</v>
      </c>
      <c r="G325">
        <v>12.726000000000001</v>
      </c>
    </row>
    <row r="326" spans="1:7" hidden="1">
      <c r="A326" t="s">
        <v>179</v>
      </c>
      <c r="B326" t="s">
        <v>595</v>
      </c>
      <c r="C326" t="s">
        <v>394</v>
      </c>
      <c r="D326" t="s">
        <v>596</v>
      </c>
      <c r="E326" t="s">
        <v>229</v>
      </c>
      <c r="F326">
        <v>2002</v>
      </c>
      <c r="G326">
        <v>12.326000000000001</v>
      </c>
    </row>
    <row r="327" spans="1:7" hidden="1">
      <c r="A327" t="s">
        <v>179</v>
      </c>
      <c r="B327" t="s">
        <v>595</v>
      </c>
      <c r="C327" t="s">
        <v>394</v>
      </c>
      <c r="D327" t="s">
        <v>596</v>
      </c>
      <c r="E327" t="s">
        <v>229</v>
      </c>
      <c r="F327">
        <v>2003</v>
      </c>
      <c r="G327">
        <v>12.848000000000001</v>
      </c>
    </row>
    <row r="328" spans="1:7" hidden="1">
      <c r="A328" t="s">
        <v>179</v>
      </c>
      <c r="B328" t="s">
        <v>595</v>
      </c>
      <c r="C328" t="s">
        <v>394</v>
      </c>
      <c r="D328" t="s">
        <v>596</v>
      </c>
      <c r="E328" t="s">
        <v>229</v>
      </c>
      <c r="F328">
        <v>2004</v>
      </c>
      <c r="G328">
        <v>12.923</v>
      </c>
    </row>
    <row r="329" spans="1:7" hidden="1">
      <c r="A329" t="s">
        <v>179</v>
      </c>
      <c r="B329" t="s">
        <v>595</v>
      </c>
      <c r="C329" t="s">
        <v>394</v>
      </c>
      <c r="D329" t="s">
        <v>596</v>
      </c>
      <c r="E329" t="s">
        <v>229</v>
      </c>
      <c r="F329">
        <v>2005</v>
      </c>
      <c r="G329">
        <v>12.08</v>
      </c>
    </row>
    <row r="330" spans="1:7" hidden="1">
      <c r="A330" t="s">
        <v>179</v>
      </c>
      <c r="B330" t="s">
        <v>595</v>
      </c>
      <c r="C330" t="s">
        <v>394</v>
      </c>
      <c r="D330" t="s">
        <v>596</v>
      </c>
      <c r="E330" t="s">
        <v>229</v>
      </c>
      <c r="F330">
        <v>2006</v>
      </c>
      <c r="G330">
        <v>12.964</v>
      </c>
    </row>
    <row r="331" spans="1:7" hidden="1">
      <c r="A331" t="s">
        <v>179</v>
      </c>
      <c r="B331" t="s">
        <v>595</v>
      </c>
      <c r="C331" t="s">
        <v>394</v>
      </c>
      <c r="D331" t="s">
        <v>596</v>
      </c>
      <c r="E331" t="s">
        <v>229</v>
      </c>
      <c r="F331">
        <v>2007</v>
      </c>
      <c r="G331">
        <v>12.448</v>
      </c>
    </row>
    <row r="332" spans="1:7" hidden="1">
      <c r="A332" t="s">
        <v>179</v>
      </c>
      <c r="B332" t="s">
        <v>595</v>
      </c>
      <c r="C332" t="s">
        <v>394</v>
      </c>
      <c r="D332" t="s">
        <v>596</v>
      </c>
      <c r="E332" t="s">
        <v>229</v>
      </c>
      <c r="F332">
        <v>2008</v>
      </c>
      <c r="G332">
        <v>13.307</v>
      </c>
    </row>
    <row r="333" spans="1:7" hidden="1">
      <c r="A333" t="s">
        <v>179</v>
      </c>
      <c r="B333" t="s">
        <v>595</v>
      </c>
      <c r="C333" t="s">
        <v>394</v>
      </c>
      <c r="D333" t="s">
        <v>596</v>
      </c>
      <c r="E333" t="s">
        <v>229</v>
      </c>
      <c r="F333">
        <v>2009</v>
      </c>
      <c r="G333">
        <v>12.617000000000001</v>
      </c>
    </row>
    <row r="334" spans="1:7" hidden="1">
      <c r="A334" t="s">
        <v>179</v>
      </c>
      <c r="B334" t="s">
        <v>595</v>
      </c>
      <c r="C334" t="s">
        <v>394</v>
      </c>
      <c r="D334" t="s">
        <v>596</v>
      </c>
      <c r="E334" t="s">
        <v>229</v>
      </c>
      <c r="F334">
        <v>2010</v>
      </c>
      <c r="G334">
        <v>12.943</v>
      </c>
    </row>
    <row r="335" spans="1:7" hidden="1">
      <c r="A335" t="s">
        <v>179</v>
      </c>
      <c r="B335" t="s">
        <v>595</v>
      </c>
      <c r="C335" t="s">
        <v>394</v>
      </c>
      <c r="D335" t="s">
        <v>596</v>
      </c>
      <c r="E335" t="s">
        <v>229</v>
      </c>
      <c r="F335">
        <v>2011</v>
      </c>
      <c r="G335">
        <v>13.603</v>
      </c>
    </row>
    <row r="336" spans="1:7" hidden="1">
      <c r="A336" t="s">
        <v>179</v>
      </c>
      <c r="B336" t="s">
        <v>595</v>
      </c>
      <c r="C336" t="s">
        <v>394</v>
      </c>
      <c r="D336" t="s">
        <v>596</v>
      </c>
      <c r="E336" t="s">
        <v>229</v>
      </c>
      <c r="F336">
        <v>2012</v>
      </c>
      <c r="G336">
        <v>14.525</v>
      </c>
    </row>
    <row r="337" spans="1:7" hidden="1">
      <c r="A337" t="s">
        <v>179</v>
      </c>
      <c r="B337" t="s">
        <v>595</v>
      </c>
      <c r="C337" t="s">
        <v>394</v>
      </c>
      <c r="D337" t="s">
        <v>596</v>
      </c>
      <c r="E337" t="s">
        <v>229</v>
      </c>
      <c r="F337">
        <v>2013</v>
      </c>
      <c r="G337">
        <v>14.743</v>
      </c>
    </row>
    <row r="338" spans="1:7" hidden="1">
      <c r="A338" t="s">
        <v>179</v>
      </c>
      <c r="B338" t="s">
        <v>595</v>
      </c>
      <c r="C338" t="s">
        <v>394</v>
      </c>
      <c r="D338" t="s">
        <v>596</v>
      </c>
      <c r="E338" t="s">
        <v>229</v>
      </c>
      <c r="F338">
        <v>2014</v>
      </c>
      <c r="G338">
        <v>14.685</v>
      </c>
    </row>
    <row r="339" spans="1:7" hidden="1">
      <c r="A339" t="s">
        <v>179</v>
      </c>
      <c r="B339" t="s">
        <v>595</v>
      </c>
      <c r="C339" t="s">
        <v>394</v>
      </c>
      <c r="D339" t="s">
        <v>596</v>
      </c>
      <c r="E339" t="s">
        <v>229</v>
      </c>
      <c r="F339">
        <v>2015</v>
      </c>
      <c r="G339">
        <v>13.975</v>
      </c>
    </row>
    <row r="340" spans="1:7" hidden="1">
      <c r="A340" t="s">
        <v>179</v>
      </c>
      <c r="B340" t="s">
        <v>595</v>
      </c>
      <c r="C340" t="s">
        <v>394</v>
      </c>
      <c r="D340" t="s">
        <v>596</v>
      </c>
      <c r="E340" t="s">
        <v>229</v>
      </c>
      <c r="F340">
        <v>2016</v>
      </c>
      <c r="G340">
        <v>14.667999999999999</v>
      </c>
    </row>
    <row r="341" spans="1:7" hidden="1">
      <c r="A341" t="s">
        <v>179</v>
      </c>
      <c r="B341" t="s">
        <v>595</v>
      </c>
      <c r="C341" t="s">
        <v>394</v>
      </c>
      <c r="D341" t="s">
        <v>596</v>
      </c>
      <c r="E341" t="s">
        <v>229</v>
      </c>
      <c r="F341">
        <v>2017</v>
      </c>
      <c r="G341">
        <v>13.827</v>
      </c>
    </row>
    <row r="342" spans="1:7" hidden="1">
      <c r="A342" t="s">
        <v>182</v>
      </c>
      <c r="B342" t="s">
        <v>595</v>
      </c>
      <c r="C342" t="s">
        <v>394</v>
      </c>
      <c r="D342" t="s">
        <v>596</v>
      </c>
      <c r="E342" t="s">
        <v>229</v>
      </c>
      <c r="F342">
        <v>2000</v>
      </c>
      <c r="G342">
        <v>0</v>
      </c>
    </row>
    <row r="343" spans="1:7" hidden="1">
      <c r="A343" t="s">
        <v>182</v>
      </c>
      <c r="B343" t="s">
        <v>595</v>
      </c>
      <c r="C343" t="s">
        <v>394</v>
      </c>
      <c r="D343" t="s">
        <v>596</v>
      </c>
      <c r="E343" t="s">
        <v>229</v>
      </c>
      <c r="F343">
        <v>2001</v>
      </c>
      <c r="G343">
        <v>0</v>
      </c>
    </row>
    <row r="344" spans="1:7" hidden="1">
      <c r="A344" t="s">
        <v>182</v>
      </c>
      <c r="B344" t="s">
        <v>595</v>
      </c>
      <c r="C344" t="s">
        <v>394</v>
      </c>
      <c r="D344" t="s">
        <v>596</v>
      </c>
      <c r="E344" t="s">
        <v>229</v>
      </c>
      <c r="F344">
        <v>2002</v>
      </c>
      <c r="G344">
        <v>0</v>
      </c>
    </row>
    <row r="345" spans="1:7" hidden="1">
      <c r="A345" t="s">
        <v>182</v>
      </c>
      <c r="B345" t="s">
        <v>595</v>
      </c>
      <c r="C345" t="s">
        <v>394</v>
      </c>
      <c r="D345" t="s">
        <v>596</v>
      </c>
      <c r="E345" t="s">
        <v>229</v>
      </c>
      <c r="F345">
        <v>2003</v>
      </c>
      <c r="G345">
        <v>0</v>
      </c>
    </row>
    <row r="346" spans="1:7" hidden="1">
      <c r="A346" t="s">
        <v>182</v>
      </c>
      <c r="B346" t="s">
        <v>595</v>
      </c>
      <c r="C346" t="s">
        <v>394</v>
      </c>
      <c r="D346" t="s">
        <v>596</v>
      </c>
      <c r="E346" t="s">
        <v>229</v>
      </c>
      <c r="F346">
        <v>2004</v>
      </c>
      <c r="G346">
        <v>0</v>
      </c>
    </row>
    <row r="347" spans="1:7" hidden="1">
      <c r="A347" t="s">
        <v>182</v>
      </c>
      <c r="B347" t="s">
        <v>595</v>
      </c>
      <c r="C347" t="s">
        <v>394</v>
      </c>
      <c r="D347" t="s">
        <v>596</v>
      </c>
      <c r="E347" t="s">
        <v>229</v>
      </c>
      <c r="F347">
        <v>2005</v>
      </c>
      <c r="G347">
        <v>0</v>
      </c>
    </row>
    <row r="348" spans="1:7" hidden="1">
      <c r="A348" t="s">
        <v>182</v>
      </c>
      <c r="B348" t="s">
        <v>595</v>
      </c>
      <c r="C348" t="s">
        <v>394</v>
      </c>
      <c r="D348" t="s">
        <v>596</v>
      </c>
      <c r="E348" t="s">
        <v>229</v>
      </c>
      <c r="F348">
        <v>2006</v>
      </c>
      <c r="G348">
        <v>0</v>
      </c>
    </row>
    <row r="349" spans="1:7" hidden="1">
      <c r="A349" t="s">
        <v>182</v>
      </c>
      <c r="B349" t="s">
        <v>595</v>
      </c>
      <c r="C349" t="s">
        <v>394</v>
      </c>
      <c r="D349" t="s">
        <v>596</v>
      </c>
      <c r="E349" t="s">
        <v>229</v>
      </c>
      <c r="F349">
        <v>2007</v>
      </c>
      <c r="G349">
        <v>0</v>
      </c>
    </row>
    <row r="350" spans="1:7" hidden="1">
      <c r="A350" t="s">
        <v>182</v>
      </c>
      <c r="B350" t="s">
        <v>595</v>
      </c>
      <c r="C350" t="s">
        <v>394</v>
      </c>
      <c r="D350" t="s">
        <v>596</v>
      </c>
      <c r="E350" t="s">
        <v>229</v>
      </c>
      <c r="F350">
        <v>2008</v>
      </c>
      <c r="G350">
        <v>0</v>
      </c>
    </row>
    <row r="351" spans="1:7" hidden="1">
      <c r="A351" t="s">
        <v>182</v>
      </c>
      <c r="B351" t="s">
        <v>595</v>
      </c>
      <c r="C351" t="s">
        <v>394</v>
      </c>
      <c r="D351" t="s">
        <v>596</v>
      </c>
      <c r="E351" t="s">
        <v>229</v>
      </c>
      <c r="F351">
        <v>2009</v>
      </c>
      <c r="G351">
        <v>0</v>
      </c>
    </row>
    <row r="352" spans="1:7" hidden="1">
      <c r="A352" t="s">
        <v>182</v>
      </c>
      <c r="B352" t="s">
        <v>595</v>
      </c>
      <c r="C352" t="s">
        <v>394</v>
      </c>
      <c r="D352" t="s">
        <v>596</v>
      </c>
      <c r="E352" t="s">
        <v>229</v>
      </c>
      <c r="F352">
        <v>2010</v>
      </c>
      <c r="G352">
        <v>0</v>
      </c>
    </row>
    <row r="353" spans="1:7" hidden="1">
      <c r="A353" t="s">
        <v>182</v>
      </c>
      <c r="B353" t="s">
        <v>595</v>
      </c>
      <c r="C353" t="s">
        <v>394</v>
      </c>
      <c r="D353" t="s">
        <v>596</v>
      </c>
      <c r="E353" t="s">
        <v>229</v>
      </c>
      <c r="F353">
        <v>2011</v>
      </c>
      <c r="G353">
        <v>0</v>
      </c>
    </row>
    <row r="354" spans="1:7" hidden="1">
      <c r="A354" t="s">
        <v>182</v>
      </c>
      <c r="B354" t="s">
        <v>595</v>
      </c>
      <c r="C354" t="s">
        <v>394</v>
      </c>
      <c r="D354" t="s">
        <v>596</v>
      </c>
      <c r="E354" t="s">
        <v>229</v>
      </c>
      <c r="F354">
        <v>2012</v>
      </c>
      <c r="G354">
        <v>0</v>
      </c>
    </row>
    <row r="355" spans="1:7" hidden="1">
      <c r="A355" t="s">
        <v>182</v>
      </c>
      <c r="B355" t="s">
        <v>595</v>
      </c>
      <c r="C355" t="s">
        <v>394</v>
      </c>
      <c r="D355" t="s">
        <v>596</v>
      </c>
      <c r="E355" t="s">
        <v>229</v>
      </c>
      <c r="F355">
        <v>2013</v>
      </c>
      <c r="G355">
        <v>0</v>
      </c>
    </row>
    <row r="356" spans="1:7" hidden="1">
      <c r="A356" t="s">
        <v>182</v>
      </c>
      <c r="B356" t="s">
        <v>595</v>
      </c>
      <c r="C356" t="s">
        <v>394</v>
      </c>
      <c r="D356" t="s">
        <v>596</v>
      </c>
      <c r="E356" t="s">
        <v>229</v>
      </c>
      <c r="F356">
        <v>2014</v>
      </c>
      <c r="G356">
        <v>0</v>
      </c>
    </row>
    <row r="357" spans="1:7" hidden="1">
      <c r="A357" t="s">
        <v>182</v>
      </c>
      <c r="B357" t="s">
        <v>595</v>
      </c>
      <c r="C357" t="s">
        <v>394</v>
      </c>
      <c r="D357" t="s">
        <v>596</v>
      </c>
      <c r="E357" t="s">
        <v>229</v>
      </c>
      <c r="F357">
        <v>2015</v>
      </c>
      <c r="G357">
        <v>0</v>
      </c>
    </row>
    <row r="358" spans="1:7" hidden="1">
      <c r="A358" t="s">
        <v>182</v>
      </c>
      <c r="B358" t="s">
        <v>595</v>
      </c>
      <c r="C358" t="s">
        <v>394</v>
      </c>
      <c r="D358" t="s">
        <v>596</v>
      </c>
      <c r="E358" t="s">
        <v>229</v>
      </c>
      <c r="F358">
        <v>2016</v>
      </c>
      <c r="G358">
        <v>0</v>
      </c>
    </row>
    <row r="359" spans="1:7" hidden="1">
      <c r="A359" t="s">
        <v>182</v>
      </c>
      <c r="B359" t="s">
        <v>595</v>
      </c>
      <c r="C359" t="s">
        <v>394</v>
      </c>
      <c r="D359" t="s">
        <v>596</v>
      </c>
      <c r="E359" t="s">
        <v>229</v>
      </c>
      <c r="F359">
        <v>2017</v>
      </c>
      <c r="G359">
        <v>0</v>
      </c>
    </row>
    <row r="360" spans="1:7" hidden="1">
      <c r="A360" t="s">
        <v>181</v>
      </c>
      <c r="B360" t="s">
        <v>595</v>
      </c>
      <c r="C360" t="s">
        <v>394</v>
      </c>
      <c r="D360" t="s">
        <v>596</v>
      </c>
      <c r="E360" t="s">
        <v>229</v>
      </c>
      <c r="F360">
        <v>2000</v>
      </c>
      <c r="G360">
        <v>8.7650000000000006</v>
      </c>
    </row>
    <row r="361" spans="1:7" hidden="1">
      <c r="A361" t="s">
        <v>181</v>
      </c>
      <c r="B361" t="s">
        <v>595</v>
      </c>
      <c r="C361" t="s">
        <v>394</v>
      </c>
      <c r="D361" t="s">
        <v>596</v>
      </c>
      <c r="E361" t="s">
        <v>229</v>
      </c>
      <c r="F361">
        <v>2001</v>
      </c>
      <c r="G361">
        <v>9.0549999999999997</v>
      </c>
    </row>
    <row r="362" spans="1:7" hidden="1">
      <c r="A362" t="s">
        <v>181</v>
      </c>
      <c r="B362" t="s">
        <v>595</v>
      </c>
      <c r="C362" t="s">
        <v>394</v>
      </c>
      <c r="D362" t="s">
        <v>596</v>
      </c>
      <c r="E362" t="s">
        <v>229</v>
      </c>
      <c r="F362">
        <v>2002</v>
      </c>
      <c r="G362">
        <v>9.6850000000000005</v>
      </c>
    </row>
    <row r="363" spans="1:7" hidden="1">
      <c r="A363" t="s">
        <v>181</v>
      </c>
      <c r="B363" t="s">
        <v>595</v>
      </c>
      <c r="C363" t="s">
        <v>394</v>
      </c>
      <c r="D363" t="s">
        <v>596</v>
      </c>
      <c r="E363" t="s">
        <v>229</v>
      </c>
      <c r="F363">
        <v>2003</v>
      </c>
      <c r="G363">
        <v>9.6010000000000009</v>
      </c>
    </row>
    <row r="364" spans="1:7" hidden="1">
      <c r="A364" t="s">
        <v>181</v>
      </c>
      <c r="B364" t="s">
        <v>595</v>
      </c>
      <c r="C364" t="s">
        <v>394</v>
      </c>
      <c r="D364" t="s">
        <v>596</v>
      </c>
      <c r="E364" t="s">
        <v>229</v>
      </c>
      <c r="F364">
        <v>2004</v>
      </c>
      <c r="G364">
        <v>9.19</v>
      </c>
    </row>
    <row r="365" spans="1:7" hidden="1">
      <c r="A365" t="s">
        <v>181</v>
      </c>
      <c r="B365" t="s">
        <v>595</v>
      </c>
      <c r="C365" t="s">
        <v>394</v>
      </c>
      <c r="D365" t="s">
        <v>596</v>
      </c>
      <c r="E365" t="s">
        <v>229</v>
      </c>
      <c r="F365">
        <v>2005</v>
      </c>
      <c r="G365">
        <v>8.7059999999999995</v>
      </c>
    </row>
    <row r="366" spans="1:7" hidden="1">
      <c r="A366" t="s">
        <v>181</v>
      </c>
      <c r="B366" t="s">
        <v>595</v>
      </c>
      <c r="C366" t="s">
        <v>394</v>
      </c>
      <c r="D366" t="s">
        <v>596</v>
      </c>
      <c r="E366" t="s">
        <v>229</v>
      </c>
      <c r="F366">
        <v>2006</v>
      </c>
      <c r="G366">
        <v>8.5079999999999991</v>
      </c>
    </row>
    <row r="367" spans="1:7" hidden="1">
      <c r="A367" t="s">
        <v>181</v>
      </c>
      <c r="B367" t="s">
        <v>595</v>
      </c>
      <c r="C367" t="s">
        <v>394</v>
      </c>
      <c r="D367" t="s">
        <v>596</v>
      </c>
      <c r="E367" t="s">
        <v>229</v>
      </c>
      <c r="F367">
        <v>2007</v>
      </c>
      <c r="G367">
        <v>8.7029999999999994</v>
      </c>
    </row>
    <row r="368" spans="1:7" hidden="1">
      <c r="A368" t="s">
        <v>181</v>
      </c>
      <c r="B368" t="s">
        <v>595</v>
      </c>
      <c r="C368" t="s">
        <v>394</v>
      </c>
      <c r="D368" t="s">
        <v>596</v>
      </c>
      <c r="E368" t="s">
        <v>229</v>
      </c>
      <c r="F368">
        <v>2008</v>
      </c>
      <c r="G368">
        <v>8.6010000000000009</v>
      </c>
    </row>
    <row r="369" spans="1:7" hidden="1">
      <c r="A369" t="s">
        <v>181</v>
      </c>
      <c r="B369" t="s">
        <v>595</v>
      </c>
      <c r="C369" t="s">
        <v>394</v>
      </c>
      <c r="D369" t="s">
        <v>596</v>
      </c>
      <c r="E369" t="s">
        <v>229</v>
      </c>
      <c r="F369">
        <v>2009</v>
      </c>
      <c r="G369">
        <v>9.5869999999999997</v>
      </c>
    </row>
    <row r="370" spans="1:7" hidden="1">
      <c r="A370" t="s">
        <v>181</v>
      </c>
      <c r="B370" t="s">
        <v>595</v>
      </c>
      <c r="C370" t="s">
        <v>394</v>
      </c>
      <c r="D370" t="s">
        <v>596</v>
      </c>
      <c r="E370" t="s">
        <v>229</v>
      </c>
      <c r="F370">
        <v>2010</v>
      </c>
      <c r="G370">
        <v>9.3689999999999998</v>
      </c>
    </row>
    <row r="371" spans="1:7" hidden="1">
      <c r="A371" t="s">
        <v>181</v>
      </c>
      <c r="B371" t="s">
        <v>595</v>
      </c>
      <c r="C371" t="s">
        <v>394</v>
      </c>
      <c r="D371" t="s">
        <v>596</v>
      </c>
      <c r="E371" t="s">
        <v>229</v>
      </c>
      <c r="F371">
        <v>2011</v>
      </c>
      <c r="G371">
        <v>9.2550000000000008</v>
      </c>
    </row>
    <row r="372" spans="1:7" hidden="1">
      <c r="A372" t="s">
        <v>181</v>
      </c>
      <c r="B372" t="s">
        <v>595</v>
      </c>
      <c r="C372" t="s">
        <v>394</v>
      </c>
      <c r="D372" t="s">
        <v>596</v>
      </c>
      <c r="E372" t="s">
        <v>229</v>
      </c>
      <c r="F372">
        <v>2012</v>
      </c>
      <c r="G372">
        <v>9.3249999999999993</v>
      </c>
    </row>
    <row r="373" spans="1:7" hidden="1">
      <c r="A373" t="s">
        <v>181</v>
      </c>
      <c r="B373" t="s">
        <v>595</v>
      </c>
      <c r="C373" t="s">
        <v>394</v>
      </c>
      <c r="D373" t="s">
        <v>596</v>
      </c>
      <c r="E373" t="s">
        <v>229</v>
      </c>
      <c r="F373">
        <v>2013</v>
      </c>
      <c r="G373">
        <v>9.5030000000000001</v>
      </c>
    </row>
    <row r="374" spans="1:7" hidden="1">
      <c r="A374" t="s">
        <v>181</v>
      </c>
      <c r="B374" t="s">
        <v>595</v>
      </c>
      <c r="C374" t="s">
        <v>394</v>
      </c>
      <c r="D374" t="s">
        <v>596</v>
      </c>
      <c r="E374" t="s">
        <v>229</v>
      </c>
      <c r="F374">
        <v>2014</v>
      </c>
      <c r="G374">
        <v>9.9450000000000003</v>
      </c>
    </row>
    <row r="375" spans="1:7" hidden="1">
      <c r="A375" t="s">
        <v>181</v>
      </c>
      <c r="B375" t="s">
        <v>595</v>
      </c>
      <c r="C375" t="s">
        <v>394</v>
      </c>
      <c r="D375" t="s">
        <v>596</v>
      </c>
      <c r="E375" t="s">
        <v>229</v>
      </c>
      <c r="F375">
        <v>2015</v>
      </c>
      <c r="G375">
        <v>10.441000000000001</v>
      </c>
    </row>
    <row r="376" spans="1:7" hidden="1">
      <c r="A376" t="s">
        <v>181</v>
      </c>
      <c r="B376" t="s">
        <v>595</v>
      </c>
      <c r="C376" t="s">
        <v>394</v>
      </c>
      <c r="D376" t="s">
        <v>596</v>
      </c>
      <c r="E376" t="s">
        <v>229</v>
      </c>
      <c r="F376">
        <v>2016</v>
      </c>
      <c r="G376">
        <v>10.609</v>
      </c>
    </row>
    <row r="377" spans="1:7" hidden="1">
      <c r="A377" t="s">
        <v>181</v>
      </c>
      <c r="B377" t="s">
        <v>595</v>
      </c>
      <c r="C377" t="s">
        <v>394</v>
      </c>
      <c r="D377" t="s">
        <v>596</v>
      </c>
      <c r="E377" t="s">
        <v>229</v>
      </c>
      <c r="F377">
        <v>2017</v>
      </c>
      <c r="G377">
        <v>10.358000000000001</v>
      </c>
    </row>
    <row r="378" spans="1:7" hidden="1">
      <c r="A378" t="s">
        <v>184</v>
      </c>
      <c r="B378" t="s">
        <v>595</v>
      </c>
      <c r="C378" t="s">
        <v>394</v>
      </c>
      <c r="D378" t="s">
        <v>596</v>
      </c>
      <c r="E378" t="s">
        <v>229</v>
      </c>
      <c r="F378">
        <v>2000</v>
      </c>
      <c r="G378">
        <v>12.901999999999999</v>
      </c>
    </row>
    <row r="379" spans="1:7" hidden="1">
      <c r="A379" t="s">
        <v>184</v>
      </c>
      <c r="B379" t="s">
        <v>595</v>
      </c>
      <c r="C379" t="s">
        <v>394</v>
      </c>
      <c r="D379" t="s">
        <v>596</v>
      </c>
      <c r="E379" t="s">
        <v>229</v>
      </c>
      <c r="F379">
        <v>2001</v>
      </c>
      <c r="G379">
        <v>13.439</v>
      </c>
    </row>
    <row r="380" spans="1:7" hidden="1">
      <c r="A380" t="s">
        <v>184</v>
      </c>
      <c r="B380" t="s">
        <v>595</v>
      </c>
      <c r="C380" t="s">
        <v>394</v>
      </c>
      <c r="D380" t="s">
        <v>596</v>
      </c>
      <c r="E380" t="s">
        <v>229</v>
      </c>
      <c r="F380">
        <v>2002</v>
      </c>
      <c r="G380">
        <v>12.834</v>
      </c>
    </row>
    <row r="381" spans="1:7" hidden="1">
      <c r="A381" t="s">
        <v>184</v>
      </c>
      <c r="B381" t="s">
        <v>595</v>
      </c>
      <c r="C381" t="s">
        <v>394</v>
      </c>
      <c r="D381" t="s">
        <v>596</v>
      </c>
      <c r="E381" t="s">
        <v>229</v>
      </c>
      <c r="F381">
        <v>2003</v>
      </c>
      <c r="G381">
        <v>12.613</v>
      </c>
    </row>
    <row r="382" spans="1:7" hidden="1">
      <c r="A382" t="s">
        <v>184</v>
      </c>
      <c r="B382" t="s">
        <v>595</v>
      </c>
      <c r="C382" t="s">
        <v>394</v>
      </c>
      <c r="D382" t="s">
        <v>596</v>
      </c>
      <c r="E382" t="s">
        <v>229</v>
      </c>
      <c r="F382">
        <v>2004</v>
      </c>
      <c r="G382">
        <v>12.087</v>
      </c>
    </row>
    <row r="383" spans="1:7" hidden="1">
      <c r="A383" t="s">
        <v>184</v>
      </c>
      <c r="B383" t="s">
        <v>595</v>
      </c>
      <c r="C383" t="s">
        <v>394</v>
      </c>
      <c r="D383" t="s">
        <v>596</v>
      </c>
      <c r="E383" t="s">
        <v>229</v>
      </c>
      <c r="F383">
        <v>2005</v>
      </c>
      <c r="G383">
        <v>12.145</v>
      </c>
    </row>
    <row r="384" spans="1:7" hidden="1">
      <c r="A384" t="s">
        <v>184</v>
      </c>
      <c r="B384" t="s">
        <v>595</v>
      </c>
      <c r="C384" t="s">
        <v>394</v>
      </c>
      <c r="D384" t="s">
        <v>596</v>
      </c>
      <c r="E384" t="s">
        <v>229</v>
      </c>
      <c r="F384">
        <v>2006</v>
      </c>
      <c r="G384">
        <v>11.997999999999999</v>
      </c>
    </row>
    <row r="385" spans="1:7" hidden="1">
      <c r="A385" t="s">
        <v>184</v>
      </c>
      <c r="B385" t="s">
        <v>595</v>
      </c>
      <c r="C385" t="s">
        <v>394</v>
      </c>
      <c r="D385" t="s">
        <v>596</v>
      </c>
      <c r="E385" t="s">
        <v>229</v>
      </c>
      <c r="F385">
        <v>2007</v>
      </c>
      <c r="G385">
        <v>11.795999999999999</v>
      </c>
    </row>
    <row r="386" spans="1:7" hidden="1">
      <c r="A386" t="s">
        <v>184</v>
      </c>
      <c r="B386" t="s">
        <v>595</v>
      </c>
      <c r="C386" t="s">
        <v>394</v>
      </c>
      <c r="D386" t="s">
        <v>596</v>
      </c>
      <c r="E386" t="s">
        <v>229</v>
      </c>
      <c r="F386">
        <v>2008</v>
      </c>
      <c r="G386">
        <v>11.21</v>
      </c>
    </row>
    <row r="387" spans="1:7" hidden="1">
      <c r="A387" t="s">
        <v>184</v>
      </c>
      <c r="B387" t="s">
        <v>595</v>
      </c>
      <c r="C387" t="s">
        <v>394</v>
      </c>
      <c r="D387" t="s">
        <v>596</v>
      </c>
      <c r="E387" t="s">
        <v>229</v>
      </c>
      <c r="F387">
        <v>2009</v>
      </c>
      <c r="G387">
        <v>11.079000000000001</v>
      </c>
    </row>
    <row r="388" spans="1:7" hidden="1">
      <c r="A388" t="s">
        <v>184</v>
      </c>
      <c r="B388" t="s">
        <v>595</v>
      </c>
      <c r="C388" t="s">
        <v>394</v>
      </c>
      <c r="D388" t="s">
        <v>596</v>
      </c>
      <c r="E388" t="s">
        <v>229</v>
      </c>
      <c r="F388">
        <v>2010</v>
      </c>
      <c r="G388">
        <v>10.795</v>
      </c>
    </row>
    <row r="389" spans="1:7" hidden="1">
      <c r="A389" t="s">
        <v>184</v>
      </c>
      <c r="B389" t="s">
        <v>595</v>
      </c>
      <c r="C389" t="s">
        <v>394</v>
      </c>
      <c r="D389" t="s">
        <v>596</v>
      </c>
      <c r="E389" t="s">
        <v>229</v>
      </c>
      <c r="F389">
        <v>2011</v>
      </c>
      <c r="G389">
        <v>11.119</v>
      </c>
    </row>
    <row r="390" spans="1:7" hidden="1">
      <c r="A390" t="s">
        <v>184</v>
      </c>
      <c r="B390" t="s">
        <v>595</v>
      </c>
      <c r="C390" t="s">
        <v>394</v>
      </c>
      <c r="D390" t="s">
        <v>596</v>
      </c>
      <c r="E390" t="s">
        <v>229</v>
      </c>
      <c r="F390">
        <v>2012</v>
      </c>
      <c r="G390">
        <v>11.95</v>
      </c>
    </row>
    <row r="391" spans="1:7" hidden="1">
      <c r="A391" t="s">
        <v>184</v>
      </c>
      <c r="B391" t="s">
        <v>595</v>
      </c>
      <c r="C391" t="s">
        <v>394</v>
      </c>
      <c r="D391" t="s">
        <v>596</v>
      </c>
      <c r="E391" t="s">
        <v>229</v>
      </c>
      <c r="F391">
        <v>2013</v>
      </c>
      <c r="G391">
        <v>12.228999999999999</v>
      </c>
    </row>
    <row r="392" spans="1:7" hidden="1">
      <c r="A392" t="s">
        <v>184</v>
      </c>
      <c r="B392" t="s">
        <v>595</v>
      </c>
      <c r="C392" t="s">
        <v>394</v>
      </c>
      <c r="D392" t="s">
        <v>596</v>
      </c>
      <c r="E392" t="s">
        <v>229</v>
      </c>
      <c r="F392">
        <v>2014</v>
      </c>
      <c r="G392">
        <v>12.099</v>
      </c>
    </row>
    <row r="393" spans="1:7" hidden="1">
      <c r="A393" t="s">
        <v>184</v>
      </c>
      <c r="B393" t="s">
        <v>595</v>
      </c>
      <c r="C393" t="s">
        <v>394</v>
      </c>
      <c r="D393" t="s">
        <v>596</v>
      </c>
      <c r="E393" t="s">
        <v>229</v>
      </c>
      <c r="F393">
        <v>2015</v>
      </c>
      <c r="G393">
        <v>12.423</v>
      </c>
    </row>
    <row r="394" spans="1:7" hidden="1">
      <c r="A394" t="s">
        <v>184</v>
      </c>
      <c r="B394" t="s">
        <v>595</v>
      </c>
      <c r="C394" t="s">
        <v>394</v>
      </c>
      <c r="D394" t="s">
        <v>596</v>
      </c>
      <c r="E394" t="s">
        <v>229</v>
      </c>
      <c r="F394">
        <v>2016</v>
      </c>
      <c r="G394">
        <v>12.714</v>
      </c>
    </row>
    <row r="395" spans="1:7" hidden="1">
      <c r="A395" t="s">
        <v>184</v>
      </c>
      <c r="B395" t="s">
        <v>595</v>
      </c>
      <c r="C395" t="s">
        <v>394</v>
      </c>
      <c r="D395" t="s">
        <v>596</v>
      </c>
      <c r="E395" t="s">
        <v>229</v>
      </c>
      <c r="F395">
        <v>2017</v>
      </c>
      <c r="G395">
        <v>12.859</v>
      </c>
    </row>
    <row r="396" spans="1:7" hidden="1">
      <c r="A396" t="s">
        <v>186</v>
      </c>
      <c r="B396" t="s">
        <v>595</v>
      </c>
      <c r="C396" t="s">
        <v>394</v>
      </c>
      <c r="D396" t="s">
        <v>596</v>
      </c>
      <c r="E396" t="s">
        <v>229</v>
      </c>
      <c r="F396">
        <v>2000</v>
      </c>
      <c r="G396">
        <v>7.915</v>
      </c>
    </row>
    <row r="397" spans="1:7" hidden="1">
      <c r="A397" t="s">
        <v>186</v>
      </c>
      <c r="B397" t="s">
        <v>595</v>
      </c>
      <c r="C397" t="s">
        <v>394</v>
      </c>
      <c r="D397" t="s">
        <v>596</v>
      </c>
      <c r="E397" t="s">
        <v>229</v>
      </c>
      <c r="F397">
        <v>2001</v>
      </c>
      <c r="G397">
        <v>8.1769999999999996</v>
      </c>
    </row>
    <row r="398" spans="1:7" hidden="1">
      <c r="A398" t="s">
        <v>186</v>
      </c>
      <c r="B398" t="s">
        <v>595</v>
      </c>
      <c r="C398" t="s">
        <v>394</v>
      </c>
      <c r="D398" t="s">
        <v>596</v>
      </c>
      <c r="E398" t="s">
        <v>229</v>
      </c>
      <c r="F398">
        <v>2002</v>
      </c>
      <c r="G398">
        <v>8.2330000000000005</v>
      </c>
    </row>
    <row r="399" spans="1:7" hidden="1">
      <c r="A399" t="s">
        <v>186</v>
      </c>
      <c r="B399" t="s">
        <v>595</v>
      </c>
      <c r="C399" t="s">
        <v>394</v>
      </c>
      <c r="D399" t="s">
        <v>596</v>
      </c>
      <c r="E399" t="s">
        <v>229</v>
      </c>
      <c r="F399">
        <v>2003</v>
      </c>
      <c r="G399">
        <v>8.4600000000000009</v>
      </c>
    </row>
    <row r="400" spans="1:7" hidden="1">
      <c r="A400" t="s">
        <v>186</v>
      </c>
      <c r="B400" t="s">
        <v>595</v>
      </c>
      <c r="C400" t="s">
        <v>394</v>
      </c>
      <c r="D400" t="s">
        <v>596</v>
      </c>
      <c r="E400" t="s">
        <v>229</v>
      </c>
      <c r="F400">
        <v>2004</v>
      </c>
      <c r="G400">
        <v>8.1010000000000009</v>
      </c>
    </row>
    <row r="401" spans="1:7" hidden="1">
      <c r="A401" t="s">
        <v>186</v>
      </c>
      <c r="B401" t="s">
        <v>595</v>
      </c>
      <c r="C401" t="s">
        <v>394</v>
      </c>
      <c r="D401" t="s">
        <v>596</v>
      </c>
      <c r="E401" t="s">
        <v>229</v>
      </c>
      <c r="F401">
        <v>2005</v>
      </c>
      <c r="G401">
        <v>8.19</v>
      </c>
    </row>
    <row r="402" spans="1:7" hidden="1">
      <c r="A402" t="s">
        <v>186</v>
      </c>
      <c r="B402" t="s">
        <v>595</v>
      </c>
      <c r="C402" t="s">
        <v>394</v>
      </c>
      <c r="D402" t="s">
        <v>596</v>
      </c>
      <c r="E402" t="s">
        <v>229</v>
      </c>
      <c r="F402">
        <v>2006</v>
      </c>
      <c r="G402">
        <v>8.0909999999999993</v>
      </c>
    </row>
    <row r="403" spans="1:7" hidden="1">
      <c r="A403" t="s">
        <v>186</v>
      </c>
      <c r="B403" t="s">
        <v>595</v>
      </c>
      <c r="C403" t="s">
        <v>394</v>
      </c>
      <c r="D403" t="s">
        <v>596</v>
      </c>
      <c r="E403" t="s">
        <v>229</v>
      </c>
      <c r="F403">
        <v>2007</v>
      </c>
      <c r="G403">
        <v>8.1349999999999998</v>
      </c>
    </row>
    <row r="404" spans="1:7" hidden="1">
      <c r="A404" t="s">
        <v>186</v>
      </c>
      <c r="B404" t="s">
        <v>595</v>
      </c>
      <c r="C404" t="s">
        <v>394</v>
      </c>
      <c r="D404" t="s">
        <v>596</v>
      </c>
      <c r="E404" t="s">
        <v>229</v>
      </c>
      <c r="F404">
        <v>2008</v>
      </c>
      <c r="G404">
        <v>8.3689999999999998</v>
      </c>
    </row>
    <row r="405" spans="1:7" hidden="1">
      <c r="A405" t="s">
        <v>186</v>
      </c>
      <c r="B405" t="s">
        <v>595</v>
      </c>
      <c r="C405" t="s">
        <v>394</v>
      </c>
      <c r="D405" t="s">
        <v>596</v>
      </c>
      <c r="E405" t="s">
        <v>229</v>
      </c>
      <c r="F405">
        <v>2009</v>
      </c>
      <c r="G405">
        <v>8.5489999999999995</v>
      </c>
    </row>
    <row r="406" spans="1:7" hidden="1">
      <c r="A406" t="s">
        <v>186</v>
      </c>
      <c r="B406" t="s">
        <v>595</v>
      </c>
      <c r="C406" t="s">
        <v>394</v>
      </c>
      <c r="D406" t="s">
        <v>596</v>
      </c>
      <c r="E406" t="s">
        <v>229</v>
      </c>
      <c r="F406">
        <v>2010</v>
      </c>
      <c r="G406">
        <v>8.59</v>
      </c>
    </row>
    <row r="407" spans="1:7" hidden="1">
      <c r="A407" t="s">
        <v>186</v>
      </c>
      <c r="B407" t="s">
        <v>595</v>
      </c>
      <c r="C407" t="s">
        <v>394</v>
      </c>
      <c r="D407" t="s">
        <v>596</v>
      </c>
      <c r="E407" t="s">
        <v>229</v>
      </c>
      <c r="F407">
        <v>2011</v>
      </c>
      <c r="G407">
        <v>8.8949999999999996</v>
      </c>
    </row>
    <row r="408" spans="1:7" hidden="1">
      <c r="A408" t="s">
        <v>186</v>
      </c>
      <c r="B408" t="s">
        <v>595</v>
      </c>
      <c r="C408" t="s">
        <v>394</v>
      </c>
      <c r="D408" t="s">
        <v>596</v>
      </c>
      <c r="E408" t="s">
        <v>229</v>
      </c>
      <c r="F408">
        <v>2012</v>
      </c>
      <c r="G408">
        <v>8.6829999999999998</v>
      </c>
    </row>
    <row r="409" spans="1:7" hidden="1">
      <c r="A409" t="s">
        <v>186</v>
      </c>
      <c r="B409" t="s">
        <v>595</v>
      </c>
      <c r="C409" t="s">
        <v>394</v>
      </c>
      <c r="D409" t="s">
        <v>596</v>
      </c>
      <c r="E409" t="s">
        <v>229</v>
      </c>
      <c r="F409">
        <v>2013</v>
      </c>
      <c r="G409">
        <v>8.891</v>
      </c>
    </row>
    <row r="410" spans="1:7" hidden="1">
      <c r="A410" t="s">
        <v>186</v>
      </c>
      <c r="B410" t="s">
        <v>595</v>
      </c>
      <c r="C410" t="s">
        <v>394</v>
      </c>
      <c r="D410" t="s">
        <v>596</v>
      </c>
      <c r="E410" t="s">
        <v>229</v>
      </c>
      <c r="F410">
        <v>2014</v>
      </c>
      <c r="G410">
        <v>8.9990000000000006</v>
      </c>
    </row>
    <row r="411" spans="1:7" hidden="1">
      <c r="A411" t="s">
        <v>186</v>
      </c>
      <c r="B411" t="s">
        <v>595</v>
      </c>
      <c r="C411" t="s">
        <v>394</v>
      </c>
      <c r="D411" t="s">
        <v>596</v>
      </c>
      <c r="E411" t="s">
        <v>229</v>
      </c>
      <c r="F411">
        <v>2015</v>
      </c>
      <c r="G411">
        <v>9</v>
      </c>
    </row>
    <row r="412" spans="1:7" hidden="1">
      <c r="A412" t="s">
        <v>186</v>
      </c>
      <c r="B412" t="s">
        <v>595</v>
      </c>
      <c r="C412" t="s">
        <v>394</v>
      </c>
      <c r="D412" t="s">
        <v>596</v>
      </c>
      <c r="E412" t="s">
        <v>229</v>
      </c>
      <c r="F412">
        <v>2016</v>
      </c>
      <c r="G412">
        <v>9.1270000000000007</v>
      </c>
    </row>
    <row r="413" spans="1:7" hidden="1">
      <c r="A413" t="s">
        <v>186</v>
      </c>
      <c r="B413" t="s">
        <v>595</v>
      </c>
      <c r="C413" t="s">
        <v>394</v>
      </c>
      <c r="D413" t="s">
        <v>596</v>
      </c>
      <c r="E413" t="s">
        <v>229</v>
      </c>
      <c r="F413">
        <v>2017</v>
      </c>
      <c r="G413">
        <v>9.298</v>
      </c>
    </row>
    <row r="414" spans="1:7" hidden="1">
      <c r="A414" t="s">
        <v>190</v>
      </c>
      <c r="B414" t="s">
        <v>595</v>
      </c>
      <c r="C414" t="s">
        <v>394</v>
      </c>
      <c r="D414" t="s">
        <v>596</v>
      </c>
      <c r="E414" t="s">
        <v>229</v>
      </c>
      <c r="F414">
        <v>2000</v>
      </c>
      <c r="G414">
        <v>13.952</v>
      </c>
    </row>
    <row r="415" spans="1:7" hidden="1">
      <c r="A415" t="s">
        <v>190</v>
      </c>
      <c r="B415" t="s">
        <v>595</v>
      </c>
      <c r="C415" t="s">
        <v>394</v>
      </c>
      <c r="D415" t="s">
        <v>596</v>
      </c>
      <c r="E415" t="s">
        <v>229</v>
      </c>
      <c r="F415">
        <v>2001</v>
      </c>
      <c r="G415">
        <v>14.106</v>
      </c>
    </row>
    <row r="416" spans="1:7" hidden="1">
      <c r="A416" t="s">
        <v>190</v>
      </c>
      <c r="B416" t="s">
        <v>595</v>
      </c>
      <c r="C416" t="s">
        <v>394</v>
      </c>
      <c r="D416" t="s">
        <v>596</v>
      </c>
      <c r="E416" t="s">
        <v>229</v>
      </c>
      <c r="F416">
        <v>2002</v>
      </c>
      <c r="G416">
        <v>14.430999999999999</v>
      </c>
    </row>
    <row r="417" spans="1:7" hidden="1">
      <c r="A417" t="s">
        <v>190</v>
      </c>
      <c r="B417" t="s">
        <v>595</v>
      </c>
      <c r="C417" t="s">
        <v>394</v>
      </c>
      <c r="D417" t="s">
        <v>596</v>
      </c>
      <c r="E417" t="s">
        <v>229</v>
      </c>
      <c r="F417">
        <v>2003</v>
      </c>
      <c r="G417">
        <v>13.635999999999999</v>
      </c>
    </row>
    <row r="418" spans="1:7" hidden="1">
      <c r="A418" t="s">
        <v>190</v>
      </c>
      <c r="B418" t="s">
        <v>595</v>
      </c>
      <c r="C418" t="s">
        <v>394</v>
      </c>
      <c r="D418" t="s">
        <v>596</v>
      </c>
      <c r="E418" t="s">
        <v>229</v>
      </c>
      <c r="F418">
        <v>2004</v>
      </c>
      <c r="G418">
        <v>12.901999999999999</v>
      </c>
    </row>
    <row r="419" spans="1:7" hidden="1">
      <c r="A419" t="s">
        <v>190</v>
      </c>
      <c r="B419" t="s">
        <v>595</v>
      </c>
      <c r="C419" t="s">
        <v>394</v>
      </c>
      <c r="D419" t="s">
        <v>596</v>
      </c>
      <c r="E419" t="s">
        <v>229</v>
      </c>
      <c r="F419">
        <v>2005</v>
      </c>
      <c r="G419">
        <v>12.452</v>
      </c>
    </row>
    <row r="420" spans="1:7" hidden="1">
      <c r="A420" t="s">
        <v>190</v>
      </c>
      <c r="B420" t="s">
        <v>595</v>
      </c>
      <c r="C420" t="s">
        <v>394</v>
      </c>
      <c r="D420" t="s">
        <v>596</v>
      </c>
      <c r="E420" t="s">
        <v>229</v>
      </c>
      <c r="F420">
        <v>2006</v>
      </c>
      <c r="G420">
        <v>11.561999999999999</v>
      </c>
    </row>
    <row r="421" spans="1:7" hidden="1">
      <c r="A421" t="s">
        <v>190</v>
      </c>
      <c r="B421" t="s">
        <v>595</v>
      </c>
      <c r="C421" t="s">
        <v>394</v>
      </c>
      <c r="D421" t="s">
        <v>596</v>
      </c>
      <c r="E421" t="s">
        <v>229</v>
      </c>
      <c r="F421">
        <v>2007</v>
      </c>
      <c r="G421">
        <v>11.489000000000001</v>
      </c>
    </row>
    <row r="422" spans="1:7" hidden="1">
      <c r="A422" t="s">
        <v>190</v>
      </c>
      <c r="B422" t="s">
        <v>595</v>
      </c>
      <c r="C422" t="s">
        <v>394</v>
      </c>
      <c r="D422" t="s">
        <v>596</v>
      </c>
      <c r="E422" t="s">
        <v>229</v>
      </c>
      <c r="F422">
        <v>2008</v>
      </c>
      <c r="G422">
        <v>11.637</v>
      </c>
    </row>
    <row r="423" spans="1:7" hidden="1">
      <c r="A423" t="s">
        <v>190</v>
      </c>
      <c r="B423" t="s">
        <v>595</v>
      </c>
      <c r="C423" t="s">
        <v>394</v>
      </c>
      <c r="D423" t="s">
        <v>596</v>
      </c>
      <c r="E423" t="s">
        <v>229</v>
      </c>
      <c r="F423">
        <v>2009</v>
      </c>
      <c r="G423">
        <v>12.372</v>
      </c>
    </row>
    <row r="424" spans="1:7" hidden="1">
      <c r="A424" t="s">
        <v>190</v>
      </c>
      <c r="B424" t="s">
        <v>595</v>
      </c>
      <c r="C424" t="s">
        <v>394</v>
      </c>
      <c r="D424" t="s">
        <v>596</v>
      </c>
      <c r="E424" t="s">
        <v>229</v>
      </c>
      <c r="F424">
        <v>2010</v>
      </c>
      <c r="G424">
        <v>12.066000000000001</v>
      </c>
    </row>
    <row r="425" spans="1:7" hidden="1">
      <c r="A425" t="s">
        <v>190</v>
      </c>
      <c r="B425" t="s">
        <v>595</v>
      </c>
      <c r="C425" t="s">
        <v>394</v>
      </c>
      <c r="D425" t="s">
        <v>596</v>
      </c>
      <c r="E425" t="s">
        <v>229</v>
      </c>
      <c r="F425">
        <v>2011</v>
      </c>
      <c r="G425">
        <v>12.090999999999999</v>
      </c>
    </row>
    <row r="426" spans="1:7" hidden="1">
      <c r="A426" t="s">
        <v>190</v>
      </c>
      <c r="B426" t="s">
        <v>595</v>
      </c>
      <c r="C426" t="s">
        <v>394</v>
      </c>
      <c r="D426" t="s">
        <v>596</v>
      </c>
      <c r="E426" t="s">
        <v>229</v>
      </c>
      <c r="F426">
        <v>2012</v>
      </c>
      <c r="G426">
        <v>12.332000000000001</v>
      </c>
    </row>
    <row r="427" spans="1:7" hidden="1">
      <c r="A427" t="s">
        <v>190</v>
      </c>
      <c r="B427" t="s">
        <v>595</v>
      </c>
      <c r="C427" t="s">
        <v>394</v>
      </c>
      <c r="D427" t="s">
        <v>596</v>
      </c>
      <c r="E427" t="s">
        <v>229</v>
      </c>
      <c r="F427">
        <v>2013</v>
      </c>
      <c r="G427">
        <v>13.276999999999999</v>
      </c>
    </row>
    <row r="428" spans="1:7" hidden="1">
      <c r="A428" t="s">
        <v>190</v>
      </c>
      <c r="B428" t="s">
        <v>595</v>
      </c>
      <c r="C428" t="s">
        <v>394</v>
      </c>
      <c r="D428" t="s">
        <v>596</v>
      </c>
      <c r="E428" t="s">
        <v>229</v>
      </c>
      <c r="F428">
        <v>2014</v>
      </c>
      <c r="G428">
        <v>13.397</v>
      </c>
    </row>
    <row r="429" spans="1:7" hidden="1">
      <c r="A429" t="s">
        <v>190</v>
      </c>
      <c r="B429" t="s">
        <v>595</v>
      </c>
      <c r="C429" t="s">
        <v>394</v>
      </c>
      <c r="D429" t="s">
        <v>596</v>
      </c>
      <c r="E429" t="s">
        <v>229</v>
      </c>
      <c r="F429">
        <v>2015</v>
      </c>
      <c r="G429">
        <v>13.766</v>
      </c>
    </row>
    <row r="430" spans="1:7" hidden="1">
      <c r="A430" t="s">
        <v>190</v>
      </c>
      <c r="B430" t="s">
        <v>595</v>
      </c>
      <c r="C430" t="s">
        <v>394</v>
      </c>
      <c r="D430" t="s">
        <v>596</v>
      </c>
      <c r="E430" t="s">
        <v>229</v>
      </c>
      <c r="F430">
        <v>2016</v>
      </c>
      <c r="G430">
        <v>14.08</v>
      </c>
    </row>
    <row r="431" spans="1:7" hidden="1">
      <c r="A431" t="s">
        <v>190</v>
      </c>
      <c r="B431" t="s">
        <v>595</v>
      </c>
      <c r="C431" t="s">
        <v>394</v>
      </c>
      <c r="D431" t="s">
        <v>596</v>
      </c>
      <c r="E431" t="s">
        <v>229</v>
      </c>
      <c r="F431">
        <v>2017</v>
      </c>
      <c r="G431">
        <v>14.513</v>
      </c>
    </row>
    <row r="432" spans="1:7">
      <c r="A432" t="s">
        <v>141</v>
      </c>
      <c r="B432" t="s">
        <v>595</v>
      </c>
      <c r="C432" t="s">
        <v>394</v>
      </c>
      <c r="D432" t="s">
        <v>596</v>
      </c>
      <c r="E432" t="s">
        <v>229</v>
      </c>
      <c r="F432">
        <v>2000</v>
      </c>
      <c r="G432">
        <v>11.585000000000001</v>
      </c>
    </row>
    <row r="433" spans="1:7">
      <c r="A433" t="s">
        <v>141</v>
      </c>
      <c r="B433" t="s">
        <v>595</v>
      </c>
      <c r="C433" t="s">
        <v>394</v>
      </c>
      <c r="D433" t="s">
        <v>596</v>
      </c>
      <c r="E433" t="s">
        <v>229</v>
      </c>
      <c r="F433">
        <v>2001</v>
      </c>
      <c r="G433">
        <v>11.776999999999999</v>
      </c>
    </row>
    <row r="434" spans="1:7">
      <c r="A434" t="s">
        <v>141</v>
      </c>
      <c r="B434" t="s">
        <v>595</v>
      </c>
      <c r="C434" t="s">
        <v>394</v>
      </c>
      <c r="D434" t="s">
        <v>596</v>
      </c>
      <c r="E434" t="s">
        <v>229</v>
      </c>
      <c r="F434">
        <v>2002</v>
      </c>
      <c r="G434">
        <v>11.746</v>
      </c>
    </row>
    <row r="435" spans="1:7">
      <c r="A435" t="s">
        <v>141</v>
      </c>
      <c r="B435" t="s">
        <v>595</v>
      </c>
      <c r="C435" t="s">
        <v>394</v>
      </c>
      <c r="D435" t="s">
        <v>596</v>
      </c>
      <c r="E435" t="s">
        <v>229</v>
      </c>
      <c r="F435">
        <v>2003</v>
      </c>
      <c r="G435">
        <v>11.81</v>
      </c>
    </row>
    <row r="436" spans="1:7">
      <c r="A436" t="s">
        <v>141</v>
      </c>
      <c r="B436" t="s">
        <v>595</v>
      </c>
      <c r="C436" t="s">
        <v>394</v>
      </c>
      <c r="D436" t="s">
        <v>596</v>
      </c>
      <c r="E436" t="s">
        <v>229</v>
      </c>
      <c r="F436">
        <v>2004</v>
      </c>
      <c r="G436">
        <v>11.823</v>
      </c>
    </row>
    <row r="437" spans="1:7">
      <c r="A437" t="s">
        <v>141</v>
      </c>
      <c r="B437" t="s">
        <v>595</v>
      </c>
      <c r="C437" t="s">
        <v>394</v>
      </c>
      <c r="D437" t="s">
        <v>596</v>
      </c>
      <c r="E437" t="s">
        <v>229</v>
      </c>
      <c r="F437">
        <v>2005</v>
      </c>
      <c r="G437">
        <v>11.792</v>
      </c>
    </row>
    <row r="438" spans="1:7">
      <c r="A438" t="s">
        <v>141</v>
      </c>
      <c r="B438" t="s">
        <v>595</v>
      </c>
      <c r="C438" t="s">
        <v>394</v>
      </c>
      <c r="D438" t="s">
        <v>596</v>
      </c>
      <c r="E438" t="s">
        <v>229</v>
      </c>
      <c r="F438">
        <v>2006</v>
      </c>
      <c r="G438">
        <v>11.807</v>
      </c>
    </row>
    <row r="439" spans="1:7">
      <c r="A439" t="s">
        <v>141</v>
      </c>
      <c r="B439" t="s">
        <v>595</v>
      </c>
      <c r="C439" t="s">
        <v>394</v>
      </c>
      <c r="D439" t="s">
        <v>596</v>
      </c>
      <c r="E439" t="s">
        <v>229</v>
      </c>
      <c r="F439">
        <v>2007</v>
      </c>
      <c r="G439">
        <v>11.83</v>
      </c>
    </row>
    <row r="440" spans="1:7">
      <c r="A440" t="s">
        <v>141</v>
      </c>
      <c r="B440" t="s">
        <v>595</v>
      </c>
      <c r="C440" t="s">
        <v>394</v>
      </c>
      <c r="D440" t="s">
        <v>596</v>
      </c>
      <c r="E440" t="s">
        <v>229</v>
      </c>
      <c r="F440">
        <v>2008</v>
      </c>
      <c r="G440">
        <v>11.901</v>
      </c>
    </row>
    <row r="441" spans="1:7">
      <c r="A441" t="s">
        <v>141</v>
      </c>
      <c r="B441" t="s">
        <v>595</v>
      </c>
      <c r="C441" t="s">
        <v>394</v>
      </c>
      <c r="D441" t="s">
        <v>596</v>
      </c>
      <c r="E441" t="s">
        <v>229</v>
      </c>
      <c r="F441">
        <v>2009</v>
      </c>
      <c r="G441">
        <v>12.004</v>
      </c>
    </row>
    <row r="442" spans="1:7">
      <c r="A442" t="s">
        <v>141</v>
      </c>
      <c r="B442" t="s">
        <v>595</v>
      </c>
      <c r="C442" t="s">
        <v>394</v>
      </c>
      <c r="D442" t="s">
        <v>596</v>
      </c>
      <c r="E442" t="s">
        <v>229</v>
      </c>
      <c r="F442">
        <v>2010</v>
      </c>
      <c r="G442">
        <v>11.882</v>
      </c>
    </row>
    <row r="443" spans="1:7">
      <c r="A443" t="s">
        <v>141</v>
      </c>
      <c r="B443" t="s">
        <v>595</v>
      </c>
      <c r="C443" t="s">
        <v>394</v>
      </c>
      <c r="D443" t="s">
        <v>596</v>
      </c>
      <c r="E443" t="s">
        <v>229</v>
      </c>
      <c r="F443">
        <v>2011</v>
      </c>
      <c r="G443">
        <v>11.87</v>
      </c>
    </row>
    <row r="444" spans="1:7">
      <c r="A444" t="s">
        <v>141</v>
      </c>
      <c r="B444" t="s">
        <v>595</v>
      </c>
      <c r="C444" t="s">
        <v>394</v>
      </c>
      <c r="D444" t="s">
        <v>596</v>
      </c>
      <c r="E444" t="s">
        <v>229</v>
      </c>
      <c r="F444">
        <v>2012</v>
      </c>
      <c r="G444">
        <v>11.567</v>
      </c>
    </row>
    <row r="445" spans="1:7">
      <c r="A445" t="s">
        <v>141</v>
      </c>
      <c r="B445" t="s">
        <v>595</v>
      </c>
      <c r="C445" t="s">
        <v>394</v>
      </c>
      <c r="D445" t="s">
        <v>596</v>
      </c>
      <c r="E445" t="s">
        <v>229</v>
      </c>
      <c r="F445">
        <v>2013</v>
      </c>
      <c r="G445">
        <v>11.374000000000001</v>
      </c>
    </row>
    <row r="446" spans="1:7">
      <c r="A446" t="s">
        <v>141</v>
      </c>
      <c r="B446" t="s">
        <v>595</v>
      </c>
      <c r="C446" t="s">
        <v>394</v>
      </c>
      <c r="D446" t="s">
        <v>596</v>
      </c>
      <c r="E446" t="s">
        <v>229</v>
      </c>
      <c r="F446">
        <v>2014</v>
      </c>
      <c r="G446">
        <v>11.561</v>
      </c>
    </row>
    <row r="447" spans="1:7">
      <c r="A447" t="s">
        <v>141</v>
      </c>
      <c r="B447" t="s">
        <v>595</v>
      </c>
      <c r="C447" t="s">
        <v>394</v>
      </c>
      <c r="D447" t="s">
        <v>596</v>
      </c>
      <c r="E447" t="s">
        <v>229</v>
      </c>
      <c r="F447">
        <v>2015</v>
      </c>
      <c r="G447">
        <v>11.356</v>
      </c>
    </row>
    <row r="448" spans="1:7">
      <c r="A448" t="s">
        <v>141</v>
      </c>
      <c r="B448" t="s">
        <v>595</v>
      </c>
      <c r="C448" t="s">
        <v>394</v>
      </c>
      <c r="D448" t="s">
        <v>596</v>
      </c>
      <c r="E448" t="s">
        <v>229</v>
      </c>
      <c r="F448">
        <v>2016</v>
      </c>
      <c r="G448">
        <v>11.337999999999999</v>
      </c>
    </row>
    <row r="449" spans="1:7">
      <c r="A449" t="s">
        <v>141</v>
      </c>
      <c r="B449" t="s">
        <v>595</v>
      </c>
      <c r="C449" t="s">
        <v>394</v>
      </c>
      <c r="D449" t="s">
        <v>596</v>
      </c>
      <c r="E449" t="s">
        <v>229</v>
      </c>
      <c r="F449">
        <v>2017</v>
      </c>
      <c r="G449">
        <v>11.505000000000001</v>
      </c>
    </row>
    <row r="450" spans="1:7" hidden="1">
      <c r="A450" t="s">
        <v>194</v>
      </c>
      <c r="B450" t="s">
        <v>595</v>
      </c>
      <c r="C450" t="s">
        <v>394</v>
      </c>
      <c r="D450" t="s">
        <v>596</v>
      </c>
      <c r="E450" t="s">
        <v>229</v>
      </c>
      <c r="F450">
        <v>2000</v>
      </c>
      <c r="G450">
        <v>12.896000000000001</v>
      </c>
    </row>
    <row r="451" spans="1:7" hidden="1">
      <c r="A451" t="s">
        <v>194</v>
      </c>
      <c r="B451" t="s">
        <v>595</v>
      </c>
      <c r="C451" t="s">
        <v>394</v>
      </c>
      <c r="D451" t="s">
        <v>596</v>
      </c>
      <c r="E451" t="s">
        <v>229</v>
      </c>
      <c r="F451">
        <v>2001</v>
      </c>
      <c r="G451">
        <v>13.345000000000001</v>
      </c>
    </row>
    <row r="452" spans="1:7" hidden="1">
      <c r="A452" t="s">
        <v>194</v>
      </c>
      <c r="B452" t="s">
        <v>595</v>
      </c>
      <c r="C452" t="s">
        <v>394</v>
      </c>
      <c r="D452" t="s">
        <v>596</v>
      </c>
      <c r="E452" t="s">
        <v>229</v>
      </c>
      <c r="F452">
        <v>2002</v>
      </c>
      <c r="G452">
        <v>13.182</v>
      </c>
    </row>
    <row r="453" spans="1:7" hidden="1">
      <c r="A453" t="s">
        <v>194</v>
      </c>
      <c r="B453" t="s">
        <v>595</v>
      </c>
      <c r="C453" t="s">
        <v>394</v>
      </c>
      <c r="D453" t="s">
        <v>596</v>
      </c>
      <c r="E453" t="s">
        <v>229</v>
      </c>
      <c r="F453">
        <v>2003</v>
      </c>
      <c r="G453">
        <v>12.817</v>
      </c>
    </row>
    <row r="454" spans="1:7" hidden="1">
      <c r="A454" t="s">
        <v>194</v>
      </c>
      <c r="B454" t="s">
        <v>595</v>
      </c>
      <c r="C454" t="s">
        <v>394</v>
      </c>
      <c r="D454" t="s">
        <v>596</v>
      </c>
      <c r="E454" t="s">
        <v>229</v>
      </c>
      <c r="F454">
        <v>2004</v>
      </c>
      <c r="G454">
        <v>12.553000000000001</v>
      </c>
    </row>
    <row r="455" spans="1:7" hidden="1">
      <c r="A455" t="s">
        <v>194</v>
      </c>
      <c r="B455" t="s">
        <v>595</v>
      </c>
      <c r="C455" t="s">
        <v>394</v>
      </c>
      <c r="D455" t="s">
        <v>596</v>
      </c>
      <c r="E455" t="s">
        <v>229</v>
      </c>
      <c r="F455">
        <v>2005</v>
      </c>
      <c r="G455">
        <v>12.519</v>
      </c>
    </row>
    <row r="456" spans="1:7" hidden="1">
      <c r="A456" t="s">
        <v>194</v>
      </c>
      <c r="B456" t="s">
        <v>595</v>
      </c>
      <c r="C456" t="s">
        <v>394</v>
      </c>
      <c r="D456" t="s">
        <v>596</v>
      </c>
      <c r="E456" t="s">
        <v>229</v>
      </c>
      <c r="F456">
        <v>2006</v>
      </c>
      <c r="G456">
        <v>11.782</v>
      </c>
    </row>
    <row r="457" spans="1:7" hidden="1">
      <c r="A457" t="s">
        <v>194</v>
      </c>
      <c r="B457" t="s">
        <v>595</v>
      </c>
      <c r="C457" t="s">
        <v>394</v>
      </c>
      <c r="D457" t="s">
        <v>596</v>
      </c>
      <c r="E457" t="s">
        <v>229</v>
      </c>
      <c r="F457">
        <v>2007</v>
      </c>
      <c r="G457">
        <v>11.782999999999999</v>
      </c>
    </row>
    <row r="458" spans="1:7" hidden="1">
      <c r="A458" t="s">
        <v>194</v>
      </c>
      <c r="B458" t="s">
        <v>595</v>
      </c>
      <c r="C458" t="s">
        <v>394</v>
      </c>
      <c r="D458" t="s">
        <v>596</v>
      </c>
      <c r="E458" t="s">
        <v>229</v>
      </c>
      <c r="F458">
        <v>2008</v>
      </c>
      <c r="G458">
        <v>11.004</v>
      </c>
    </row>
    <row r="459" spans="1:7" hidden="1">
      <c r="A459" t="s">
        <v>194</v>
      </c>
      <c r="B459" t="s">
        <v>595</v>
      </c>
      <c r="C459" t="s">
        <v>394</v>
      </c>
      <c r="D459" t="s">
        <v>596</v>
      </c>
      <c r="E459" t="s">
        <v>229</v>
      </c>
      <c r="F459">
        <v>2009</v>
      </c>
      <c r="G459">
        <v>10.865</v>
      </c>
    </row>
    <row r="460" spans="1:7" hidden="1">
      <c r="A460" t="s">
        <v>194</v>
      </c>
      <c r="B460" t="s">
        <v>595</v>
      </c>
      <c r="C460" t="s">
        <v>394</v>
      </c>
      <c r="D460" t="s">
        <v>596</v>
      </c>
      <c r="E460" t="s">
        <v>229</v>
      </c>
      <c r="F460">
        <v>2010</v>
      </c>
      <c r="G460">
        <v>10.928000000000001</v>
      </c>
    </row>
    <row r="461" spans="1:7" hidden="1">
      <c r="A461" t="s">
        <v>194</v>
      </c>
      <c r="B461" t="s">
        <v>595</v>
      </c>
      <c r="C461" t="s">
        <v>394</v>
      </c>
      <c r="D461" t="s">
        <v>596</v>
      </c>
      <c r="E461" t="s">
        <v>229</v>
      </c>
      <c r="F461">
        <v>2011</v>
      </c>
      <c r="G461">
        <v>9.9</v>
      </c>
    </row>
    <row r="462" spans="1:7" hidden="1">
      <c r="A462" t="s">
        <v>194</v>
      </c>
      <c r="B462" t="s">
        <v>595</v>
      </c>
      <c r="C462" t="s">
        <v>394</v>
      </c>
      <c r="D462" t="s">
        <v>596</v>
      </c>
      <c r="E462" t="s">
        <v>229</v>
      </c>
      <c r="F462">
        <v>2012</v>
      </c>
      <c r="G462">
        <v>10.194000000000001</v>
      </c>
    </row>
    <row r="463" spans="1:7" hidden="1">
      <c r="A463" t="s">
        <v>194</v>
      </c>
      <c r="B463" t="s">
        <v>595</v>
      </c>
      <c r="C463" t="s">
        <v>394</v>
      </c>
      <c r="D463" t="s">
        <v>596</v>
      </c>
      <c r="E463" t="s">
        <v>229</v>
      </c>
      <c r="F463">
        <v>2013</v>
      </c>
      <c r="G463">
        <v>9.9920000000000009</v>
      </c>
    </row>
    <row r="464" spans="1:7" hidden="1">
      <c r="A464" t="s">
        <v>194</v>
      </c>
      <c r="B464" t="s">
        <v>595</v>
      </c>
      <c r="C464" t="s">
        <v>394</v>
      </c>
      <c r="D464" t="s">
        <v>596</v>
      </c>
      <c r="E464" t="s">
        <v>229</v>
      </c>
      <c r="F464">
        <v>2014</v>
      </c>
      <c r="G464">
        <v>9.8719999999999999</v>
      </c>
    </row>
    <row r="465" spans="1:7" hidden="1">
      <c r="A465" t="s">
        <v>194</v>
      </c>
      <c r="B465" t="s">
        <v>595</v>
      </c>
      <c r="C465" t="s">
        <v>394</v>
      </c>
      <c r="D465" t="s">
        <v>596</v>
      </c>
      <c r="E465" t="s">
        <v>229</v>
      </c>
      <c r="F465">
        <v>2015</v>
      </c>
      <c r="G465">
        <v>9.64</v>
      </c>
    </row>
    <row r="466" spans="1:7" hidden="1">
      <c r="A466" t="s">
        <v>194</v>
      </c>
      <c r="B466" t="s">
        <v>595</v>
      </c>
      <c r="C466" t="s">
        <v>394</v>
      </c>
      <c r="D466" t="s">
        <v>596</v>
      </c>
      <c r="E466" t="s">
        <v>229</v>
      </c>
      <c r="F466">
        <v>2016</v>
      </c>
      <c r="G466">
        <v>9.9629999999999992</v>
      </c>
    </row>
    <row r="467" spans="1:7" hidden="1">
      <c r="A467" t="s">
        <v>194</v>
      </c>
      <c r="B467" t="s">
        <v>595</v>
      </c>
      <c r="C467" t="s">
        <v>394</v>
      </c>
      <c r="D467" t="s">
        <v>596</v>
      </c>
      <c r="E467" t="s">
        <v>229</v>
      </c>
      <c r="F467">
        <v>2017</v>
      </c>
      <c r="G467">
        <v>9.6530000000000005</v>
      </c>
    </row>
    <row r="468" spans="1:7" hidden="1">
      <c r="A468" t="s">
        <v>134</v>
      </c>
      <c r="B468" t="s">
        <v>595</v>
      </c>
      <c r="C468" t="s">
        <v>394</v>
      </c>
      <c r="D468" t="s">
        <v>596</v>
      </c>
      <c r="E468" t="s">
        <v>229</v>
      </c>
      <c r="F468">
        <v>2000</v>
      </c>
      <c r="G468">
        <v>6.6660000000000004</v>
      </c>
    </row>
    <row r="469" spans="1:7" hidden="1">
      <c r="A469" t="s">
        <v>134</v>
      </c>
      <c r="B469" t="s">
        <v>595</v>
      </c>
      <c r="C469" t="s">
        <v>394</v>
      </c>
      <c r="D469" t="s">
        <v>596</v>
      </c>
      <c r="E469" t="s">
        <v>229</v>
      </c>
      <c r="F469">
        <v>2001</v>
      </c>
      <c r="G469">
        <v>6.8719999999999999</v>
      </c>
    </row>
    <row r="470" spans="1:7" hidden="1">
      <c r="A470" t="s">
        <v>134</v>
      </c>
      <c r="B470" t="s">
        <v>595</v>
      </c>
      <c r="C470" t="s">
        <v>394</v>
      </c>
      <c r="D470" t="s">
        <v>596</v>
      </c>
      <c r="E470" t="s">
        <v>229</v>
      </c>
      <c r="F470">
        <v>2002</v>
      </c>
      <c r="G470">
        <v>7.0410000000000004</v>
      </c>
    </row>
    <row r="471" spans="1:7" hidden="1">
      <c r="A471" t="s">
        <v>134</v>
      </c>
      <c r="B471" t="s">
        <v>595</v>
      </c>
      <c r="C471" t="s">
        <v>394</v>
      </c>
      <c r="D471" t="s">
        <v>596</v>
      </c>
      <c r="E471" t="s">
        <v>229</v>
      </c>
      <c r="F471">
        <v>2003</v>
      </c>
      <c r="G471">
        <v>6.8140000000000001</v>
      </c>
    </row>
    <row r="472" spans="1:7" hidden="1">
      <c r="A472" t="s">
        <v>134</v>
      </c>
      <c r="B472" t="s">
        <v>595</v>
      </c>
      <c r="C472" t="s">
        <v>394</v>
      </c>
      <c r="D472" t="s">
        <v>596</v>
      </c>
      <c r="E472" t="s">
        <v>229</v>
      </c>
      <c r="F472">
        <v>2004</v>
      </c>
      <c r="G472">
        <v>6.4509999999999996</v>
      </c>
    </row>
    <row r="473" spans="1:7" hidden="1">
      <c r="A473" t="s">
        <v>134</v>
      </c>
      <c r="B473" t="s">
        <v>595</v>
      </c>
      <c r="C473" t="s">
        <v>394</v>
      </c>
      <c r="D473" t="s">
        <v>596</v>
      </c>
      <c r="E473" t="s">
        <v>229</v>
      </c>
      <c r="F473">
        <v>2005</v>
      </c>
      <c r="G473">
        <v>6.3259999999999996</v>
      </c>
    </row>
    <row r="474" spans="1:7" hidden="1">
      <c r="A474" t="s">
        <v>134</v>
      </c>
      <c r="B474" t="s">
        <v>595</v>
      </c>
      <c r="C474" t="s">
        <v>394</v>
      </c>
      <c r="D474" t="s">
        <v>596</v>
      </c>
      <c r="E474" t="s">
        <v>229</v>
      </c>
      <c r="F474">
        <v>2006</v>
      </c>
      <c r="G474">
        <v>6.1529999999999996</v>
      </c>
    </row>
    <row r="475" spans="1:7" hidden="1">
      <c r="A475" t="s">
        <v>134</v>
      </c>
      <c r="B475" t="s">
        <v>595</v>
      </c>
      <c r="C475" t="s">
        <v>394</v>
      </c>
      <c r="D475" t="s">
        <v>596</v>
      </c>
      <c r="E475" t="s">
        <v>229</v>
      </c>
      <c r="F475">
        <v>2007</v>
      </c>
      <c r="G475">
        <v>6.048</v>
      </c>
    </row>
    <row r="476" spans="1:7" hidden="1">
      <c r="A476" t="s">
        <v>134</v>
      </c>
      <c r="B476" t="s">
        <v>595</v>
      </c>
      <c r="C476" t="s">
        <v>394</v>
      </c>
      <c r="D476" t="s">
        <v>596</v>
      </c>
      <c r="E476" t="s">
        <v>229</v>
      </c>
      <c r="F476">
        <v>2008</v>
      </c>
      <c r="G476">
        <v>6.085</v>
      </c>
    </row>
    <row r="477" spans="1:7" hidden="1">
      <c r="A477" t="s">
        <v>134</v>
      </c>
      <c r="B477" t="s">
        <v>595</v>
      </c>
      <c r="C477" t="s">
        <v>394</v>
      </c>
      <c r="D477" t="s">
        <v>596</v>
      </c>
      <c r="E477" t="s">
        <v>229</v>
      </c>
      <c r="F477">
        <v>2009</v>
      </c>
      <c r="G477">
        <v>6.4459999999999997</v>
      </c>
    </row>
    <row r="478" spans="1:7" hidden="1">
      <c r="A478" t="s">
        <v>134</v>
      </c>
      <c r="B478" t="s">
        <v>595</v>
      </c>
      <c r="C478" t="s">
        <v>394</v>
      </c>
      <c r="D478" t="s">
        <v>596</v>
      </c>
      <c r="E478" t="s">
        <v>229</v>
      </c>
      <c r="F478">
        <v>2010</v>
      </c>
      <c r="G478">
        <v>6.2839999999999998</v>
      </c>
    </row>
    <row r="479" spans="1:7" hidden="1">
      <c r="A479" t="s">
        <v>134</v>
      </c>
      <c r="B479" t="s">
        <v>595</v>
      </c>
      <c r="C479" t="s">
        <v>394</v>
      </c>
      <c r="D479" t="s">
        <v>596</v>
      </c>
      <c r="E479" t="s">
        <v>229</v>
      </c>
      <c r="F479">
        <v>2011</v>
      </c>
      <c r="G479">
        <v>6.5730000000000004</v>
      </c>
    </row>
    <row r="480" spans="1:7" hidden="1">
      <c r="A480" t="s">
        <v>134</v>
      </c>
      <c r="B480" t="s">
        <v>595</v>
      </c>
      <c r="C480" t="s">
        <v>394</v>
      </c>
      <c r="D480" t="s">
        <v>596</v>
      </c>
      <c r="E480" t="s">
        <v>229</v>
      </c>
      <c r="F480">
        <v>2012</v>
      </c>
      <c r="G480">
        <v>6.673</v>
      </c>
    </row>
    <row r="481" spans="1:7" hidden="1">
      <c r="A481" t="s">
        <v>134</v>
      </c>
      <c r="B481" t="s">
        <v>595</v>
      </c>
      <c r="C481" t="s">
        <v>394</v>
      </c>
      <c r="D481" t="s">
        <v>596</v>
      </c>
      <c r="E481" t="s">
        <v>229</v>
      </c>
      <c r="F481">
        <v>2013</v>
      </c>
      <c r="G481">
        <v>6.6619999999999999</v>
      </c>
    </row>
    <row r="482" spans="1:7" hidden="1">
      <c r="A482" t="s">
        <v>134</v>
      </c>
      <c r="B482" t="s">
        <v>595</v>
      </c>
      <c r="C482" t="s">
        <v>394</v>
      </c>
      <c r="D482" t="s">
        <v>596</v>
      </c>
      <c r="E482" t="s">
        <v>229</v>
      </c>
      <c r="F482">
        <v>2014</v>
      </c>
      <c r="G482">
        <v>6.6420000000000003</v>
      </c>
    </row>
    <row r="483" spans="1:7" hidden="1">
      <c r="A483" t="s">
        <v>134</v>
      </c>
      <c r="B483" t="s">
        <v>595</v>
      </c>
      <c r="C483" t="s">
        <v>394</v>
      </c>
      <c r="D483" t="s">
        <v>596</v>
      </c>
      <c r="E483" t="s">
        <v>229</v>
      </c>
      <c r="F483">
        <v>2015</v>
      </c>
      <c r="G483">
        <v>6.7190000000000003</v>
      </c>
    </row>
    <row r="484" spans="1:7" hidden="1">
      <c r="A484" t="s">
        <v>134</v>
      </c>
      <c r="B484" t="s">
        <v>595</v>
      </c>
      <c r="C484" t="s">
        <v>394</v>
      </c>
      <c r="D484" t="s">
        <v>596</v>
      </c>
      <c r="E484" t="s">
        <v>229</v>
      </c>
      <c r="F484">
        <v>2016</v>
      </c>
      <c r="G484">
        <v>6.7370000000000001</v>
      </c>
    </row>
    <row r="485" spans="1:7" hidden="1">
      <c r="A485" t="s">
        <v>134</v>
      </c>
      <c r="B485" t="s">
        <v>595</v>
      </c>
      <c r="C485" t="s">
        <v>394</v>
      </c>
      <c r="D485" t="s">
        <v>596</v>
      </c>
      <c r="E485" t="s">
        <v>229</v>
      </c>
      <c r="F485">
        <v>2017</v>
      </c>
      <c r="G485">
        <v>6.7039999999999997</v>
      </c>
    </row>
    <row r="486" spans="1:7" hidden="1">
      <c r="A486" t="s">
        <v>196</v>
      </c>
      <c r="B486" t="s">
        <v>595</v>
      </c>
      <c r="C486" t="s">
        <v>394</v>
      </c>
      <c r="D486" t="s">
        <v>596</v>
      </c>
      <c r="E486" t="s">
        <v>229</v>
      </c>
      <c r="F486">
        <v>2000</v>
      </c>
      <c r="G486">
        <v>4.4189999999999996</v>
      </c>
    </row>
    <row r="487" spans="1:7" hidden="1">
      <c r="A487" t="s">
        <v>196</v>
      </c>
      <c r="B487" t="s">
        <v>595</v>
      </c>
      <c r="C487" t="s">
        <v>394</v>
      </c>
      <c r="D487" t="s">
        <v>596</v>
      </c>
      <c r="E487" t="s">
        <v>229</v>
      </c>
      <c r="F487">
        <v>2001</v>
      </c>
      <c r="G487">
        <v>5.5019999999999998</v>
      </c>
    </row>
    <row r="488" spans="1:7" hidden="1">
      <c r="A488" t="s">
        <v>196</v>
      </c>
      <c r="B488" t="s">
        <v>595</v>
      </c>
      <c r="C488" t="s">
        <v>394</v>
      </c>
      <c r="D488" t="s">
        <v>596</v>
      </c>
      <c r="E488" t="s">
        <v>229</v>
      </c>
      <c r="F488">
        <v>2002</v>
      </c>
      <c r="G488">
        <v>4.7489999999999997</v>
      </c>
    </row>
    <row r="489" spans="1:7" hidden="1">
      <c r="A489" t="s">
        <v>196</v>
      </c>
      <c r="B489" t="s">
        <v>595</v>
      </c>
      <c r="C489" t="s">
        <v>394</v>
      </c>
      <c r="D489" t="s">
        <v>596</v>
      </c>
      <c r="E489" t="s">
        <v>229</v>
      </c>
      <c r="F489">
        <v>2003</v>
      </c>
      <c r="G489">
        <v>5.2430000000000003</v>
      </c>
    </row>
    <row r="490" spans="1:7" hidden="1">
      <c r="A490" t="s">
        <v>196</v>
      </c>
      <c r="B490" t="s">
        <v>595</v>
      </c>
      <c r="C490" t="s">
        <v>394</v>
      </c>
      <c r="D490" t="s">
        <v>596</v>
      </c>
      <c r="E490" t="s">
        <v>229</v>
      </c>
      <c r="F490">
        <v>2004</v>
      </c>
      <c r="G490">
        <v>5.5709999999999997</v>
      </c>
    </row>
    <row r="491" spans="1:7" hidden="1">
      <c r="A491" t="s">
        <v>196</v>
      </c>
      <c r="B491" t="s">
        <v>595</v>
      </c>
      <c r="C491" t="s">
        <v>394</v>
      </c>
      <c r="D491" t="s">
        <v>596</v>
      </c>
      <c r="E491" t="s">
        <v>229</v>
      </c>
      <c r="F491">
        <v>2005</v>
      </c>
      <c r="G491">
        <v>5.2430000000000003</v>
      </c>
    </row>
    <row r="492" spans="1:7" hidden="1">
      <c r="A492" t="s">
        <v>196</v>
      </c>
      <c r="B492" t="s">
        <v>595</v>
      </c>
      <c r="C492" t="s">
        <v>394</v>
      </c>
      <c r="D492" t="s">
        <v>596</v>
      </c>
      <c r="E492" t="s">
        <v>229</v>
      </c>
      <c r="F492">
        <v>2006</v>
      </c>
      <c r="G492">
        <v>5.2729999999999997</v>
      </c>
    </row>
    <row r="493" spans="1:7" hidden="1">
      <c r="A493" t="s">
        <v>196</v>
      </c>
      <c r="B493" t="s">
        <v>595</v>
      </c>
      <c r="C493" t="s">
        <v>394</v>
      </c>
      <c r="D493" t="s">
        <v>596</v>
      </c>
      <c r="E493" t="s">
        <v>229</v>
      </c>
      <c r="F493">
        <v>2007</v>
      </c>
      <c r="G493">
        <v>5.0030000000000001</v>
      </c>
    </row>
    <row r="494" spans="1:7" hidden="1">
      <c r="A494" t="s">
        <v>196</v>
      </c>
      <c r="B494" t="s">
        <v>595</v>
      </c>
      <c r="C494" t="s">
        <v>394</v>
      </c>
      <c r="D494" t="s">
        <v>596</v>
      </c>
      <c r="E494" t="s">
        <v>229</v>
      </c>
      <c r="F494">
        <v>2008</v>
      </c>
      <c r="G494">
        <v>5.7939999999999996</v>
      </c>
    </row>
    <row r="495" spans="1:7" hidden="1">
      <c r="A495" t="s">
        <v>196</v>
      </c>
      <c r="B495" t="s">
        <v>595</v>
      </c>
      <c r="C495" t="s">
        <v>394</v>
      </c>
      <c r="D495" t="s">
        <v>596</v>
      </c>
      <c r="E495" t="s">
        <v>229</v>
      </c>
      <c r="F495">
        <v>2009</v>
      </c>
      <c r="G495">
        <v>5.7640000000000002</v>
      </c>
    </row>
    <row r="496" spans="1:7" hidden="1">
      <c r="A496" t="s">
        <v>196</v>
      </c>
      <c r="B496" t="s">
        <v>595</v>
      </c>
      <c r="C496" t="s">
        <v>394</v>
      </c>
      <c r="D496" t="s">
        <v>596</v>
      </c>
      <c r="E496" t="s">
        <v>229</v>
      </c>
      <c r="F496">
        <v>2010</v>
      </c>
      <c r="G496">
        <v>6.181</v>
      </c>
    </row>
    <row r="497" spans="1:7" hidden="1">
      <c r="A497" t="s">
        <v>196</v>
      </c>
      <c r="B497" t="s">
        <v>595</v>
      </c>
      <c r="C497" t="s">
        <v>394</v>
      </c>
      <c r="D497" t="s">
        <v>596</v>
      </c>
      <c r="E497" t="s">
        <v>229</v>
      </c>
      <c r="F497">
        <v>2011</v>
      </c>
      <c r="G497">
        <v>7.22</v>
      </c>
    </row>
    <row r="498" spans="1:7" hidden="1">
      <c r="A498" t="s">
        <v>196</v>
      </c>
      <c r="B498" t="s">
        <v>595</v>
      </c>
      <c r="C498" t="s">
        <v>394</v>
      </c>
      <c r="D498" t="s">
        <v>596</v>
      </c>
      <c r="E498" t="s">
        <v>229</v>
      </c>
      <c r="F498">
        <v>2012</v>
      </c>
      <c r="G498">
        <v>6.7789999999999999</v>
      </c>
    </row>
    <row r="499" spans="1:7" hidden="1">
      <c r="A499" t="s">
        <v>196</v>
      </c>
      <c r="B499" t="s">
        <v>595</v>
      </c>
      <c r="C499" t="s">
        <v>394</v>
      </c>
      <c r="D499" t="s">
        <v>596</v>
      </c>
      <c r="E499" t="s">
        <v>229</v>
      </c>
      <c r="F499">
        <v>2013</v>
      </c>
      <c r="G499">
        <v>6.9550000000000001</v>
      </c>
    </row>
    <row r="500" spans="1:7" hidden="1">
      <c r="A500" t="s">
        <v>196</v>
      </c>
      <c r="B500" t="s">
        <v>595</v>
      </c>
      <c r="C500" t="s">
        <v>394</v>
      </c>
      <c r="D500" t="s">
        <v>596</v>
      </c>
      <c r="E500" t="s">
        <v>229</v>
      </c>
      <c r="F500">
        <v>2014</v>
      </c>
      <c r="G500">
        <v>7.0140000000000002</v>
      </c>
    </row>
    <row r="501" spans="1:7" hidden="1">
      <c r="A501" t="s">
        <v>196</v>
      </c>
      <c r="B501" t="s">
        <v>595</v>
      </c>
      <c r="C501" t="s">
        <v>394</v>
      </c>
      <c r="D501" t="s">
        <v>596</v>
      </c>
      <c r="E501" t="s">
        <v>229</v>
      </c>
      <c r="F501">
        <v>2015</v>
      </c>
      <c r="G501">
        <v>7.2809999999999997</v>
      </c>
    </row>
    <row r="502" spans="1:7" hidden="1">
      <c r="A502" t="s">
        <v>196</v>
      </c>
      <c r="B502" t="s">
        <v>595</v>
      </c>
      <c r="C502" t="s">
        <v>394</v>
      </c>
      <c r="D502" t="s">
        <v>596</v>
      </c>
      <c r="E502" t="s">
        <v>229</v>
      </c>
      <c r="F502">
        <v>2016</v>
      </c>
      <c r="G502">
        <v>7.2930000000000001</v>
      </c>
    </row>
    <row r="503" spans="1:7" hidden="1">
      <c r="A503" t="s">
        <v>196</v>
      </c>
      <c r="B503" t="s">
        <v>595</v>
      </c>
      <c r="C503" t="s">
        <v>394</v>
      </c>
      <c r="D503" t="s">
        <v>596</v>
      </c>
      <c r="E503" t="s">
        <v>229</v>
      </c>
      <c r="F503">
        <v>2017</v>
      </c>
      <c r="G503">
        <v>7.3019999999999996</v>
      </c>
    </row>
    <row r="504" spans="1:7" hidden="1">
      <c r="A504" t="s">
        <v>149</v>
      </c>
      <c r="B504" t="s">
        <v>595</v>
      </c>
      <c r="C504" t="s">
        <v>394</v>
      </c>
      <c r="D504" t="s">
        <v>596</v>
      </c>
      <c r="E504" t="s">
        <v>229</v>
      </c>
      <c r="F504">
        <v>2000</v>
      </c>
      <c r="G504">
        <v>5.5309999999999997</v>
      </c>
    </row>
    <row r="505" spans="1:7" hidden="1">
      <c r="A505" t="s">
        <v>149</v>
      </c>
      <c r="B505" t="s">
        <v>595</v>
      </c>
      <c r="C505" t="s">
        <v>394</v>
      </c>
      <c r="D505" t="s">
        <v>596</v>
      </c>
      <c r="E505" t="s">
        <v>229</v>
      </c>
      <c r="F505">
        <v>2001</v>
      </c>
      <c r="G505">
        <v>5.5890000000000004</v>
      </c>
    </row>
    <row r="506" spans="1:7" hidden="1">
      <c r="A506" t="s">
        <v>149</v>
      </c>
      <c r="B506" t="s">
        <v>595</v>
      </c>
      <c r="C506" t="s">
        <v>394</v>
      </c>
      <c r="D506" t="s">
        <v>596</v>
      </c>
      <c r="E506" t="s">
        <v>229</v>
      </c>
      <c r="F506">
        <v>2002</v>
      </c>
      <c r="G506">
        <v>5.36</v>
      </c>
    </row>
    <row r="507" spans="1:7" hidden="1">
      <c r="A507" t="s">
        <v>149</v>
      </c>
      <c r="B507" t="s">
        <v>595</v>
      </c>
      <c r="C507" t="s">
        <v>394</v>
      </c>
      <c r="D507" t="s">
        <v>596</v>
      </c>
      <c r="E507" t="s">
        <v>229</v>
      </c>
      <c r="F507">
        <v>2003</v>
      </c>
      <c r="G507">
        <v>5.7149999999999999</v>
      </c>
    </row>
    <row r="508" spans="1:7" hidden="1">
      <c r="A508" t="s">
        <v>149</v>
      </c>
      <c r="B508" t="s">
        <v>595</v>
      </c>
      <c r="C508" t="s">
        <v>394</v>
      </c>
      <c r="D508" t="s">
        <v>596</v>
      </c>
      <c r="E508" t="s">
        <v>229</v>
      </c>
      <c r="F508">
        <v>2004</v>
      </c>
      <c r="G508">
        <v>6.0339999999999998</v>
      </c>
    </row>
    <row r="509" spans="1:7" hidden="1">
      <c r="A509" t="s">
        <v>149</v>
      </c>
      <c r="B509" t="s">
        <v>595</v>
      </c>
      <c r="C509" t="s">
        <v>394</v>
      </c>
      <c r="D509" t="s">
        <v>596</v>
      </c>
      <c r="E509" t="s">
        <v>229</v>
      </c>
      <c r="F509">
        <v>2005</v>
      </c>
      <c r="G509">
        <v>6.0819999999999999</v>
      </c>
    </row>
    <row r="510" spans="1:7" hidden="1">
      <c r="A510" t="s">
        <v>149</v>
      </c>
      <c r="B510" t="s">
        <v>595</v>
      </c>
      <c r="C510" t="s">
        <v>394</v>
      </c>
      <c r="D510" t="s">
        <v>596</v>
      </c>
      <c r="E510" t="s">
        <v>229</v>
      </c>
      <c r="F510">
        <v>2006</v>
      </c>
      <c r="G510">
        <v>6.109</v>
      </c>
    </row>
    <row r="511" spans="1:7" hidden="1">
      <c r="A511" t="s">
        <v>149</v>
      </c>
      <c r="B511" t="s">
        <v>595</v>
      </c>
      <c r="C511" t="s">
        <v>394</v>
      </c>
      <c r="D511" t="s">
        <v>596</v>
      </c>
      <c r="E511" t="s">
        <v>229</v>
      </c>
      <c r="F511">
        <v>2007</v>
      </c>
      <c r="G511">
        <v>6.0469999999999997</v>
      </c>
    </row>
    <row r="512" spans="1:7" hidden="1">
      <c r="A512" t="s">
        <v>149</v>
      </c>
      <c r="B512" t="s">
        <v>595</v>
      </c>
      <c r="C512" t="s">
        <v>394</v>
      </c>
      <c r="D512" t="s">
        <v>596</v>
      </c>
      <c r="E512" t="s">
        <v>229</v>
      </c>
      <c r="F512">
        <v>2008</v>
      </c>
      <c r="G512">
        <v>6.2240000000000002</v>
      </c>
    </row>
    <row r="513" spans="1:7" hidden="1">
      <c r="A513" t="s">
        <v>149</v>
      </c>
      <c r="B513" t="s">
        <v>595</v>
      </c>
      <c r="C513" t="s">
        <v>394</v>
      </c>
      <c r="D513" t="s">
        <v>596</v>
      </c>
      <c r="E513" t="s">
        <v>229</v>
      </c>
      <c r="F513">
        <v>2009</v>
      </c>
      <c r="G513">
        <v>6.1440000000000001</v>
      </c>
    </row>
    <row r="514" spans="1:7" hidden="1">
      <c r="A514" t="s">
        <v>149</v>
      </c>
      <c r="B514" t="s">
        <v>595</v>
      </c>
      <c r="C514" t="s">
        <v>394</v>
      </c>
      <c r="D514" t="s">
        <v>596</v>
      </c>
      <c r="E514" t="s">
        <v>229</v>
      </c>
      <c r="F514">
        <v>2010</v>
      </c>
      <c r="G514">
        <v>6.1319999999999997</v>
      </c>
    </row>
    <row r="515" spans="1:7" hidden="1">
      <c r="A515" t="s">
        <v>149</v>
      </c>
      <c r="B515" t="s">
        <v>595</v>
      </c>
      <c r="C515" t="s">
        <v>394</v>
      </c>
      <c r="D515" t="s">
        <v>596</v>
      </c>
      <c r="E515" t="s">
        <v>229</v>
      </c>
      <c r="F515">
        <v>2011</v>
      </c>
      <c r="G515">
        <v>6.1680000000000001</v>
      </c>
    </row>
    <row r="516" spans="1:7" hidden="1">
      <c r="A516" t="s">
        <v>149</v>
      </c>
      <c r="B516" t="s">
        <v>595</v>
      </c>
      <c r="C516" t="s">
        <v>394</v>
      </c>
      <c r="D516" t="s">
        <v>596</v>
      </c>
      <c r="E516" t="s">
        <v>229</v>
      </c>
      <c r="F516">
        <v>2012</v>
      </c>
      <c r="G516">
        <v>6.157</v>
      </c>
    </row>
    <row r="517" spans="1:7" hidden="1">
      <c r="A517" t="s">
        <v>149</v>
      </c>
      <c r="B517" t="s">
        <v>595</v>
      </c>
      <c r="C517" t="s">
        <v>394</v>
      </c>
      <c r="D517" t="s">
        <v>596</v>
      </c>
      <c r="E517" t="s">
        <v>229</v>
      </c>
      <c r="F517">
        <v>2013</v>
      </c>
      <c r="G517">
        <v>6.0229999999999997</v>
      </c>
    </row>
    <row r="518" spans="1:7" hidden="1">
      <c r="A518" t="s">
        <v>149</v>
      </c>
      <c r="B518" t="s">
        <v>595</v>
      </c>
      <c r="C518" t="s">
        <v>394</v>
      </c>
      <c r="D518" t="s">
        <v>596</v>
      </c>
      <c r="E518" t="s">
        <v>229</v>
      </c>
      <c r="F518">
        <v>2014</v>
      </c>
      <c r="G518">
        <v>5.9169999999999998</v>
      </c>
    </row>
    <row r="519" spans="1:7" hidden="1">
      <c r="A519" t="s">
        <v>149</v>
      </c>
      <c r="B519" t="s">
        <v>595</v>
      </c>
      <c r="C519" t="s">
        <v>394</v>
      </c>
      <c r="D519" t="s">
        <v>596</v>
      </c>
      <c r="E519" t="s">
        <v>229</v>
      </c>
      <c r="F519">
        <v>2015</v>
      </c>
      <c r="G519">
        <v>6.0170000000000003</v>
      </c>
    </row>
    <row r="520" spans="1:7" hidden="1">
      <c r="A520" t="s">
        <v>149</v>
      </c>
      <c r="B520" t="s">
        <v>595</v>
      </c>
      <c r="C520" t="s">
        <v>394</v>
      </c>
      <c r="D520" t="s">
        <v>596</v>
      </c>
      <c r="E520" t="s">
        <v>229</v>
      </c>
      <c r="F520">
        <v>2016</v>
      </c>
      <c r="G520">
        <v>6.1890000000000001</v>
      </c>
    </row>
    <row r="521" spans="1:7" hidden="1">
      <c r="A521" t="s">
        <v>149</v>
      </c>
      <c r="B521" t="s">
        <v>595</v>
      </c>
      <c r="C521" t="s">
        <v>394</v>
      </c>
      <c r="D521" t="s">
        <v>596</v>
      </c>
      <c r="E521" t="s">
        <v>229</v>
      </c>
      <c r="F521">
        <v>2017</v>
      </c>
      <c r="G521">
        <v>6.3819999999999997</v>
      </c>
    </row>
    <row r="522" spans="1:7" hidden="1">
      <c r="A522" t="s">
        <v>198</v>
      </c>
      <c r="B522" t="s">
        <v>595</v>
      </c>
      <c r="C522" t="s">
        <v>394</v>
      </c>
      <c r="D522" t="s">
        <v>596</v>
      </c>
      <c r="E522" t="s">
        <v>229</v>
      </c>
      <c r="F522">
        <v>2000</v>
      </c>
      <c r="G522">
        <v>6.6420000000000003</v>
      </c>
    </row>
    <row r="523" spans="1:7" hidden="1">
      <c r="A523" t="s">
        <v>198</v>
      </c>
      <c r="B523" t="s">
        <v>595</v>
      </c>
      <c r="C523" t="s">
        <v>394</v>
      </c>
      <c r="D523" t="s">
        <v>596</v>
      </c>
      <c r="E523" t="s">
        <v>229</v>
      </c>
      <c r="F523">
        <v>2001</v>
      </c>
      <c r="G523">
        <v>6.665</v>
      </c>
    </row>
    <row r="524" spans="1:7" hidden="1">
      <c r="A524" t="s">
        <v>198</v>
      </c>
      <c r="B524" t="s">
        <v>595</v>
      </c>
      <c r="C524" t="s">
        <v>394</v>
      </c>
      <c r="D524" t="s">
        <v>596</v>
      </c>
      <c r="E524" t="s">
        <v>229</v>
      </c>
      <c r="F524">
        <v>2002</v>
      </c>
      <c r="G524">
        <v>6.5919999999999996</v>
      </c>
    </row>
    <row r="525" spans="1:7" hidden="1">
      <c r="A525" t="s">
        <v>198</v>
      </c>
      <c r="B525" t="s">
        <v>595</v>
      </c>
      <c r="C525" t="s">
        <v>394</v>
      </c>
      <c r="D525" t="s">
        <v>596</v>
      </c>
      <c r="E525" t="s">
        <v>229</v>
      </c>
      <c r="F525">
        <v>2003</v>
      </c>
      <c r="G525">
        <v>6.5030000000000001</v>
      </c>
    </row>
    <row r="526" spans="1:7" hidden="1">
      <c r="A526" t="s">
        <v>198</v>
      </c>
      <c r="B526" t="s">
        <v>595</v>
      </c>
      <c r="C526" t="s">
        <v>394</v>
      </c>
      <c r="D526" t="s">
        <v>596</v>
      </c>
      <c r="E526" t="s">
        <v>229</v>
      </c>
      <c r="F526">
        <v>2004</v>
      </c>
      <c r="G526">
        <v>6.4690000000000003</v>
      </c>
    </row>
    <row r="527" spans="1:7" hidden="1">
      <c r="A527" t="s">
        <v>198</v>
      </c>
      <c r="B527" t="s">
        <v>595</v>
      </c>
      <c r="C527" t="s">
        <v>394</v>
      </c>
      <c r="D527" t="s">
        <v>596</v>
      </c>
      <c r="E527" t="s">
        <v>229</v>
      </c>
      <c r="F527">
        <v>2005</v>
      </c>
      <c r="G527">
        <v>6.35</v>
      </c>
    </row>
    <row r="528" spans="1:7" hidden="1">
      <c r="A528" t="s">
        <v>198</v>
      </c>
      <c r="B528" t="s">
        <v>595</v>
      </c>
      <c r="C528" t="s">
        <v>394</v>
      </c>
      <c r="D528" t="s">
        <v>596</v>
      </c>
      <c r="E528" t="s">
        <v>229</v>
      </c>
      <c r="F528">
        <v>2006</v>
      </c>
      <c r="G528">
        <v>6.3019999999999996</v>
      </c>
    </row>
    <row r="529" spans="1:7" hidden="1">
      <c r="A529" t="s">
        <v>198</v>
      </c>
      <c r="B529" t="s">
        <v>595</v>
      </c>
      <c r="C529" t="s">
        <v>394</v>
      </c>
      <c r="D529" t="s">
        <v>596</v>
      </c>
      <c r="E529" t="s">
        <v>229</v>
      </c>
      <c r="F529">
        <v>2007</v>
      </c>
      <c r="G529">
        <v>6.2679999999999998</v>
      </c>
    </row>
    <row r="530" spans="1:7" hidden="1">
      <c r="A530" t="s">
        <v>198</v>
      </c>
      <c r="B530" t="s">
        <v>595</v>
      </c>
      <c r="C530" t="s">
        <v>394</v>
      </c>
      <c r="D530" t="s">
        <v>596</v>
      </c>
      <c r="E530" t="s">
        <v>229</v>
      </c>
      <c r="F530">
        <v>2008</v>
      </c>
      <c r="G530">
        <v>6.319</v>
      </c>
    </row>
    <row r="531" spans="1:7" hidden="1">
      <c r="A531" t="s">
        <v>198</v>
      </c>
      <c r="B531" t="s">
        <v>595</v>
      </c>
      <c r="C531" t="s">
        <v>394</v>
      </c>
      <c r="D531" t="s">
        <v>596</v>
      </c>
      <c r="E531" t="s">
        <v>229</v>
      </c>
      <c r="F531">
        <v>2009</v>
      </c>
      <c r="G531">
        <v>6.26</v>
      </c>
    </row>
    <row r="532" spans="1:7" hidden="1">
      <c r="A532" t="s">
        <v>198</v>
      </c>
      <c r="B532" t="s">
        <v>595</v>
      </c>
      <c r="C532" t="s">
        <v>394</v>
      </c>
      <c r="D532" t="s">
        <v>596</v>
      </c>
      <c r="E532" t="s">
        <v>229</v>
      </c>
      <c r="F532">
        <v>2010</v>
      </c>
      <c r="G532">
        <v>6.133</v>
      </c>
    </row>
    <row r="533" spans="1:7" hidden="1">
      <c r="A533" t="s">
        <v>198</v>
      </c>
      <c r="B533" t="s">
        <v>595</v>
      </c>
      <c r="C533" t="s">
        <v>394</v>
      </c>
      <c r="D533" t="s">
        <v>596</v>
      </c>
      <c r="E533" t="s">
        <v>229</v>
      </c>
      <c r="F533">
        <v>2011</v>
      </c>
      <c r="G533">
        <v>5.4669999999999996</v>
      </c>
    </row>
    <row r="534" spans="1:7" hidden="1">
      <c r="A534" t="s">
        <v>198</v>
      </c>
      <c r="B534" t="s">
        <v>595</v>
      </c>
      <c r="C534" t="s">
        <v>394</v>
      </c>
      <c r="D534" t="s">
        <v>596</v>
      </c>
      <c r="E534" t="s">
        <v>229</v>
      </c>
      <c r="F534">
        <v>2012</v>
      </c>
      <c r="G534">
        <v>5.4550000000000001</v>
      </c>
    </row>
    <row r="535" spans="1:7" hidden="1">
      <c r="A535" t="s">
        <v>198</v>
      </c>
      <c r="B535" t="s">
        <v>595</v>
      </c>
      <c r="C535" t="s">
        <v>394</v>
      </c>
      <c r="D535" t="s">
        <v>596</v>
      </c>
      <c r="E535" t="s">
        <v>229</v>
      </c>
      <c r="F535">
        <v>2013</v>
      </c>
      <c r="G535">
        <v>6.173</v>
      </c>
    </row>
    <row r="536" spans="1:7" hidden="1">
      <c r="A536" t="s">
        <v>198</v>
      </c>
      <c r="B536" t="s">
        <v>595</v>
      </c>
      <c r="C536" t="s">
        <v>394</v>
      </c>
      <c r="D536" t="s">
        <v>596</v>
      </c>
      <c r="E536" t="s">
        <v>229</v>
      </c>
      <c r="F536">
        <v>2014</v>
      </c>
      <c r="G536">
        <v>6.1890000000000001</v>
      </c>
    </row>
    <row r="537" spans="1:7" hidden="1">
      <c r="A537" t="s">
        <v>198</v>
      </c>
      <c r="B537" t="s">
        <v>595</v>
      </c>
      <c r="C537" t="s">
        <v>394</v>
      </c>
      <c r="D537" t="s">
        <v>596</v>
      </c>
      <c r="E537" t="s">
        <v>229</v>
      </c>
      <c r="F537">
        <v>2015</v>
      </c>
      <c r="G537">
        <v>6.2290000000000001</v>
      </c>
    </row>
    <row r="538" spans="1:7" hidden="1">
      <c r="A538" t="s">
        <v>198</v>
      </c>
      <c r="B538" t="s">
        <v>595</v>
      </c>
      <c r="C538" t="s">
        <v>394</v>
      </c>
      <c r="D538" t="s">
        <v>596</v>
      </c>
      <c r="E538" t="s">
        <v>229</v>
      </c>
      <c r="F538">
        <v>2016</v>
      </c>
      <c r="G538">
        <v>6.2240000000000002</v>
      </c>
    </row>
    <row r="539" spans="1:7" hidden="1">
      <c r="A539" t="s">
        <v>198</v>
      </c>
      <c r="B539" t="s">
        <v>595</v>
      </c>
      <c r="C539" t="s">
        <v>394</v>
      </c>
      <c r="D539" t="s">
        <v>596</v>
      </c>
      <c r="E539" t="s">
        <v>229</v>
      </c>
      <c r="F539">
        <v>2017</v>
      </c>
      <c r="G539">
        <v>6.2569999999999997</v>
      </c>
    </row>
    <row r="540" spans="1:7" hidden="1">
      <c r="A540" t="s">
        <v>135</v>
      </c>
      <c r="B540" t="s">
        <v>595</v>
      </c>
      <c r="C540" t="s">
        <v>394</v>
      </c>
      <c r="D540" t="s">
        <v>596</v>
      </c>
      <c r="E540" t="s">
        <v>229</v>
      </c>
      <c r="F540">
        <v>2000</v>
      </c>
      <c r="G540">
        <v>1.373</v>
      </c>
    </row>
    <row r="541" spans="1:7" hidden="1">
      <c r="A541" t="s">
        <v>135</v>
      </c>
      <c r="B541" t="s">
        <v>595</v>
      </c>
      <c r="C541" t="s">
        <v>394</v>
      </c>
      <c r="D541" t="s">
        <v>596</v>
      </c>
      <c r="E541" t="s">
        <v>229</v>
      </c>
      <c r="F541">
        <v>2001</v>
      </c>
      <c r="G541">
        <v>1.3939999999999999</v>
      </c>
    </row>
    <row r="542" spans="1:7" hidden="1">
      <c r="A542" t="s">
        <v>135</v>
      </c>
      <c r="B542" t="s">
        <v>595</v>
      </c>
      <c r="C542" t="s">
        <v>394</v>
      </c>
      <c r="D542" t="s">
        <v>596</v>
      </c>
      <c r="E542" t="s">
        <v>229</v>
      </c>
      <c r="F542">
        <v>2002</v>
      </c>
      <c r="G542">
        <v>1.413</v>
      </c>
    </row>
    <row r="543" spans="1:7" hidden="1">
      <c r="A543" t="s">
        <v>135</v>
      </c>
      <c r="B543" t="s">
        <v>595</v>
      </c>
      <c r="C543" t="s">
        <v>394</v>
      </c>
      <c r="D543" t="s">
        <v>596</v>
      </c>
      <c r="E543" t="s">
        <v>229</v>
      </c>
      <c r="F543">
        <v>2003</v>
      </c>
      <c r="G543">
        <v>1.3919999999999999</v>
      </c>
    </row>
    <row r="544" spans="1:7" hidden="1">
      <c r="A544" t="s">
        <v>135</v>
      </c>
      <c r="B544" t="s">
        <v>595</v>
      </c>
      <c r="C544" t="s">
        <v>394</v>
      </c>
      <c r="D544" t="s">
        <v>596</v>
      </c>
      <c r="E544" t="s">
        <v>229</v>
      </c>
      <c r="F544">
        <v>2004</v>
      </c>
      <c r="G544">
        <v>1.369</v>
      </c>
    </row>
    <row r="545" spans="1:7" hidden="1">
      <c r="A545" t="s">
        <v>135</v>
      </c>
      <c r="B545" t="s">
        <v>595</v>
      </c>
      <c r="C545" t="s">
        <v>394</v>
      </c>
      <c r="D545" t="s">
        <v>596</v>
      </c>
      <c r="E545" t="s">
        <v>229</v>
      </c>
      <c r="F545">
        <v>2005</v>
      </c>
      <c r="G545">
        <v>1.3540000000000001</v>
      </c>
    </row>
    <row r="546" spans="1:7" hidden="1">
      <c r="A546" t="s">
        <v>135</v>
      </c>
      <c r="B546" t="s">
        <v>595</v>
      </c>
      <c r="C546" t="s">
        <v>394</v>
      </c>
      <c r="D546" t="s">
        <v>596</v>
      </c>
      <c r="E546" t="s">
        <v>229</v>
      </c>
      <c r="F546">
        <v>2006</v>
      </c>
      <c r="G546">
        <v>1.28</v>
      </c>
    </row>
    <row r="547" spans="1:7" hidden="1">
      <c r="A547" t="s">
        <v>135</v>
      </c>
      <c r="B547" t="s">
        <v>595</v>
      </c>
      <c r="C547" t="s">
        <v>394</v>
      </c>
      <c r="D547" t="s">
        <v>596</v>
      </c>
      <c r="E547" t="s">
        <v>229</v>
      </c>
      <c r="F547">
        <v>2007</v>
      </c>
      <c r="G547">
        <v>1.266</v>
      </c>
    </row>
    <row r="548" spans="1:7" hidden="1">
      <c r="A548" t="s">
        <v>135</v>
      </c>
      <c r="B548" t="s">
        <v>595</v>
      </c>
      <c r="C548" t="s">
        <v>394</v>
      </c>
      <c r="D548" t="s">
        <v>596</v>
      </c>
      <c r="E548" t="s">
        <v>229</v>
      </c>
      <c r="F548">
        <v>2008</v>
      </c>
      <c r="G548">
        <v>1.3740000000000001</v>
      </c>
    </row>
    <row r="549" spans="1:7" hidden="1">
      <c r="A549" t="s">
        <v>135</v>
      </c>
      <c r="B549" t="s">
        <v>595</v>
      </c>
      <c r="C549" t="s">
        <v>394</v>
      </c>
      <c r="D549" t="s">
        <v>596</v>
      </c>
      <c r="E549" t="s">
        <v>229</v>
      </c>
      <c r="F549">
        <v>2009</v>
      </c>
      <c r="G549">
        <v>1.419</v>
      </c>
    </row>
    <row r="550" spans="1:7" hidden="1">
      <c r="A550" t="s">
        <v>135</v>
      </c>
      <c r="B550" t="s">
        <v>595</v>
      </c>
      <c r="C550" t="s">
        <v>394</v>
      </c>
      <c r="D550" t="s">
        <v>596</v>
      </c>
      <c r="E550" t="s">
        <v>229</v>
      </c>
      <c r="F550">
        <v>2010</v>
      </c>
      <c r="G550">
        <v>1.34</v>
      </c>
    </row>
    <row r="551" spans="1:7" hidden="1">
      <c r="A551" t="s">
        <v>135</v>
      </c>
      <c r="B551" t="s">
        <v>595</v>
      </c>
      <c r="C551" t="s">
        <v>394</v>
      </c>
      <c r="D551" t="s">
        <v>596</v>
      </c>
      <c r="E551" t="s">
        <v>229</v>
      </c>
      <c r="F551">
        <v>2011</v>
      </c>
      <c r="G551">
        <v>1.331</v>
      </c>
    </row>
    <row r="552" spans="1:7" hidden="1">
      <c r="A552" t="s">
        <v>135</v>
      </c>
      <c r="B552" t="s">
        <v>595</v>
      </c>
      <c r="C552" t="s">
        <v>394</v>
      </c>
      <c r="D552" t="s">
        <v>596</v>
      </c>
      <c r="E552" t="s">
        <v>229</v>
      </c>
      <c r="F552">
        <v>2012</v>
      </c>
      <c r="G552">
        <v>1.387</v>
      </c>
    </row>
    <row r="553" spans="1:7" hidden="1">
      <c r="A553" t="s">
        <v>135</v>
      </c>
      <c r="B553" t="s">
        <v>595</v>
      </c>
      <c r="C553" t="s">
        <v>394</v>
      </c>
      <c r="D553" t="s">
        <v>596</v>
      </c>
      <c r="E553" t="s">
        <v>229</v>
      </c>
      <c r="F553">
        <v>2013</v>
      </c>
      <c r="G553">
        <v>1.4279999999999999</v>
      </c>
    </row>
    <row r="554" spans="1:7" hidden="1">
      <c r="A554" t="s">
        <v>135</v>
      </c>
      <c r="B554" t="s">
        <v>595</v>
      </c>
      <c r="C554" t="s">
        <v>394</v>
      </c>
      <c r="D554" t="s">
        <v>596</v>
      </c>
      <c r="E554" t="s">
        <v>229</v>
      </c>
      <c r="F554">
        <v>2014</v>
      </c>
      <c r="G554">
        <v>1.42</v>
      </c>
    </row>
    <row r="555" spans="1:7" hidden="1">
      <c r="A555" t="s">
        <v>135</v>
      </c>
      <c r="B555" t="s">
        <v>595</v>
      </c>
      <c r="C555" t="s">
        <v>394</v>
      </c>
      <c r="D555" t="s">
        <v>596</v>
      </c>
      <c r="E555" t="s">
        <v>229</v>
      </c>
      <c r="F555">
        <v>2015</v>
      </c>
      <c r="G555">
        <v>1.411</v>
      </c>
    </row>
    <row r="556" spans="1:7" hidden="1">
      <c r="A556" t="s">
        <v>135</v>
      </c>
      <c r="B556" t="s">
        <v>595</v>
      </c>
      <c r="C556" t="s">
        <v>394</v>
      </c>
      <c r="D556" t="s">
        <v>596</v>
      </c>
      <c r="E556" t="s">
        <v>229</v>
      </c>
      <c r="F556">
        <v>2016</v>
      </c>
      <c r="G556">
        <v>1.4419999999999999</v>
      </c>
    </row>
    <row r="557" spans="1:7" hidden="1">
      <c r="A557" t="s">
        <v>135</v>
      </c>
      <c r="B557" t="s">
        <v>595</v>
      </c>
      <c r="C557" t="s">
        <v>394</v>
      </c>
      <c r="D557" t="s">
        <v>596</v>
      </c>
      <c r="E557" t="s">
        <v>229</v>
      </c>
      <c r="F557">
        <v>2017</v>
      </c>
      <c r="G557">
        <v>1.462</v>
      </c>
    </row>
    <row r="558" spans="1:7" hidden="1">
      <c r="A558" t="s">
        <v>143</v>
      </c>
      <c r="B558" t="s">
        <v>595</v>
      </c>
      <c r="C558" t="s">
        <v>394</v>
      </c>
      <c r="D558" t="s">
        <v>596</v>
      </c>
      <c r="E558" t="s">
        <v>229</v>
      </c>
      <c r="F558">
        <v>2000</v>
      </c>
      <c r="G558">
        <v>10.914999999999999</v>
      </c>
    </row>
    <row r="559" spans="1:7" hidden="1">
      <c r="A559" t="s">
        <v>143</v>
      </c>
      <c r="B559" t="s">
        <v>595</v>
      </c>
      <c r="C559" t="s">
        <v>394</v>
      </c>
      <c r="D559" t="s">
        <v>596</v>
      </c>
      <c r="E559" t="s">
        <v>229</v>
      </c>
      <c r="F559">
        <v>2001</v>
      </c>
      <c r="G559">
        <v>10.657999999999999</v>
      </c>
    </row>
    <row r="560" spans="1:7" hidden="1">
      <c r="A560" t="s">
        <v>143</v>
      </c>
      <c r="B560" t="s">
        <v>595</v>
      </c>
      <c r="C560" t="s">
        <v>394</v>
      </c>
      <c r="D560" t="s">
        <v>596</v>
      </c>
      <c r="E560" t="s">
        <v>229</v>
      </c>
      <c r="F560">
        <v>2002</v>
      </c>
      <c r="G560">
        <v>10.981</v>
      </c>
    </row>
    <row r="561" spans="1:7" hidden="1">
      <c r="A561" t="s">
        <v>143</v>
      </c>
      <c r="B561" t="s">
        <v>595</v>
      </c>
      <c r="C561" t="s">
        <v>394</v>
      </c>
      <c r="D561" t="s">
        <v>596</v>
      </c>
      <c r="E561" t="s">
        <v>229</v>
      </c>
      <c r="F561">
        <v>2003</v>
      </c>
      <c r="G561">
        <v>10.597</v>
      </c>
    </row>
    <row r="562" spans="1:7" hidden="1">
      <c r="A562" t="s">
        <v>143</v>
      </c>
      <c r="B562" t="s">
        <v>595</v>
      </c>
      <c r="C562" t="s">
        <v>394</v>
      </c>
      <c r="D562" t="s">
        <v>596</v>
      </c>
      <c r="E562" t="s">
        <v>229</v>
      </c>
      <c r="F562">
        <v>2004</v>
      </c>
      <c r="G562">
        <v>10.326000000000001</v>
      </c>
    </row>
    <row r="563" spans="1:7" hidden="1">
      <c r="A563" t="s">
        <v>143</v>
      </c>
      <c r="B563" t="s">
        <v>595</v>
      </c>
      <c r="C563" t="s">
        <v>394</v>
      </c>
      <c r="D563" t="s">
        <v>596</v>
      </c>
      <c r="E563" t="s">
        <v>229</v>
      </c>
      <c r="F563">
        <v>2005</v>
      </c>
      <c r="G563">
        <v>10.183</v>
      </c>
    </row>
    <row r="564" spans="1:7" hidden="1">
      <c r="A564" t="s">
        <v>143</v>
      </c>
      <c r="B564" t="s">
        <v>595</v>
      </c>
      <c r="C564" t="s">
        <v>394</v>
      </c>
      <c r="D564" t="s">
        <v>596</v>
      </c>
      <c r="E564" t="s">
        <v>229</v>
      </c>
      <c r="F564">
        <v>2006</v>
      </c>
      <c r="G564">
        <v>10.010999999999999</v>
      </c>
    </row>
    <row r="565" spans="1:7" hidden="1">
      <c r="A565" t="s">
        <v>143</v>
      </c>
      <c r="B565" t="s">
        <v>595</v>
      </c>
      <c r="C565" t="s">
        <v>394</v>
      </c>
      <c r="D565" t="s">
        <v>596</v>
      </c>
      <c r="E565" t="s">
        <v>229</v>
      </c>
      <c r="F565">
        <v>2007</v>
      </c>
      <c r="G565">
        <v>10.361000000000001</v>
      </c>
    </row>
    <row r="566" spans="1:7" hidden="1">
      <c r="A566" t="s">
        <v>143</v>
      </c>
      <c r="B566" t="s">
        <v>595</v>
      </c>
      <c r="C566" t="s">
        <v>394</v>
      </c>
      <c r="D566" t="s">
        <v>596</v>
      </c>
      <c r="E566" t="s">
        <v>229</v>
      </c>
      <c r="F566">
        <v>2008</v>
      </c>
      <c r="G566">
        <v>11.448</v>
      </c>
    </row>
    <row r="567" spans="1:7" hidden="1">
      <c r="A567" t="s">
        <v>143</v>
      </c>
      <c r="B567" t="s">
        <v>595</v>
      </c>
      <c r="C567" t="s">
        <v>394</v>
      </c>
      <c r="D567" t="s">
        <v>596</v>
      </c>
      <c r="E567" t="s">
        <v>229</v>
      </c>
      <c r="F567">
        <v>2009</v>
      </c>
      <c r="G567">
        <v>12.861000000000001</v>
      </c>
    </row>
    <row r="568" spans="1:7" hidden="1">
      <c r="A568" t="s">
        <v>143</v>
      </c>
      <c r="B568" t="s">
        <v>595</v>
      </c>
      <c r="C568" t="s">
        <v>394</v>
      </c>
      <c r="D568" t="s">
        <v>596</v>
      </c>
      <c r="E568" t="s">
        <v>229</v>
      </c>
      <c r="F568">
        <v>2010</v>
      </c>
      <c r="G568">
        <v>12.771000000000001</v>
      </c>
    </row>
    <row r="569" spans="1:7" hidden="1">
      <c r="A569" t="s">
        <v>143</v>
      </c>
      <c r="B569" t="s">
        <v>595</v>
      </c>
      <c r="C569" t="s">
        <v>394</v>
      </c>
      <c r="D569" t="s">
        <v>596</v>
      </c>
      <c r="E569" t="s">
        <v>229</v>
      </c>
      <c r="F569">
        <v>2011</v>
      </c>
      <c r="G569">
        <v>11.608000000000001</v>
      </c>
    </row>
    <row r="570" spans="1:7" hidden="1">
      <c r="A570" t="s">
        <v>143</v>
      </c>
      <c r="B570" t="s">
        <v>595</v>
      </c>
      <c r="C570" t="s">
        <v>394</v>
      </c>
      <c r="D570" t="s">
        <v>596</v>
      </c>
      <c r="E570" t="s">
        <v>229</v>
      </c>
      <c r="F570">
        <v>2012</v>
      </c>
      <c r="G570">
        <v>11.153</v>
      </c>
    </row>
    <row r="571" spans="1:7" hidden="1">
      <c r="A571" t="s">
        <v>143</v>
      </c>
      <c r="B571" t="s">
        <v>595</v>
      </c>
      <c r="C571" t="s">
        <v>394</v>
      </c>
      <c r="D571" t="s">
        <v>596</v>
      </c>
      <c r="E571" t="s">
        <v>229</v>
      </c>
      <c r="F571">
        <v>2013</v>
      </c>
      <c r="G571">
        <v>10.973000000000001</v>
      </c>
    </row>
    <row r="572" spans="1:7" hidden="1">
      <c r="A572" t="s">
        <v>143</v>
      </c>
      <c r="B572" t="s">
        <v>595</v>
      </c>
      <c r="C572" t="s">
        <v>394</v>
      </c>
      <c r="D572" t="s">
        <v>596</v>
      </c>
      <c r="E572" t="s">
        <v>229</v>
      </c>
      <c r="F572">
        <v>2014</v>
      </c>
      <c r="G572">
        <v>10.856999999999999</v>
      </c>
    </row>
    <row r="573" spans="1:7" hidden="1">
      <c r="A573" t="s">
        <v>143</v>
      </c>
      <c r="B573" t="s">
        <v>595</v>
      </c>
      <c r="C573" t="s">
        <v>394</v>
      </c>
      <c r="D573" t="s">
        <v>596</v>
      </c>
      <c r="E573" t="s">
        <v>229</v>
      </c>
      <c r="F573">
        <v>2015</v>
      </c>
      <c r="G573">
        <v>11.089</v>
      </c>
    </row>
    <row r="574" spans="1:7" hidden="1">
      <c r="A574" t="s">
        <v>143</v>
      </c>
      <c r="B574" t="s">
        <v>595</v>
      </c>
      <c r="C574" t="s">
        <v>394</v>
      </c>
      <c r="D574" t="s">
        <v>596</v>
      </c>
      <c r="E574" t="s">
        <v>229</v>
      </c>
      <c r="F574">
        <v>2016</v>
      </c>
      <c r="G574">
        <v>11.204000000000001</v>
      </c>
    </row>
    <row r="575" spans="1:7" hidden="1">
      <c r="A575" t="s">
        <v>143</v>
      </c>
      <c r="B575" t="s">
        <v>595</v>
      </c>
      <c r="C575" t="s">
        <v>394</v>
      </c>
      <c r="D575" t="s">
        <v>596</v>
      </c>
      <c r="E575" t="s">
        <v>229</v>
      </c>
      <c r="F575">
        <v>2017</v>
      </c>
      <c r="G575">
        <v>11.163</v>
      </c>
    </row>
    <row r="576" spans="1:7" hidden="1">
      <c r="A576" t="s">
        <v>160</v>
      </c>
      <c r="B576" t="s">
        <v>595</v>
      </c>
      <c r="C576" t="s">
        <v>394</v>
      </c>
      <c r="D576" t="s">
        <v>596</v>
      </c>
      <c r="E576" t="s">
        <v>229</v>
      </c>
      <c r="F576">
        <v>2000</v>
      </c>
      <c r="G576">
        <v>5.109</v>
      </c>
    </row>
    <row r="577" spans="1:7" hidden="1">
      <c r="A577" t="s">
        <v>160</v>
      </c>
      <c r="B577" t="s">
        <v>595</v>
      </c>
      <c r="C577" t="s">
        <v>394</v>
      </c>
      <c r="D577" t="s">
        <v>596</v>
      </c>
      <c r="E577" t="s">
        <v>229</v>
      </c>
      <c r="F577">
        <v>2001</v>
      </c>
      <c r="G577">
        <v>5.4029999999999996</v>
      </c>
    </row>
    <row r="578" spans="1:7" hidden="1">
      <c r="A578" t="s">
        <v>160</v>
      </c>
      <c r="B578" t="s">
        <v>595</v>
      </c>
      <c r="C578" t="s">
        <v>394</v>
      </c>
      <c r="D578" t="s">
        <v>596</v>
      </c>
      <c r="E578" t="s">
        <v>229</v>
      </c>
      <c r="F578">
        <v>2002</v>
      </c>
      <c r="G578">
        <v>5.47</v>
      </c>
    </row>
    <row r="579" spans="1:7" hidden="1">
      <c r="A579" t="s">
        <v>160</v>
      </c>
      <c r="B579" t="s">
        <v>595</v>
      </c>
      <c r="C579" t="s">
        <v>394</v>
      </c>
      <c r="D579" t="s">
        <v>596</v>
      </c>
      <c r="E579" t="s">
        <v>229</v>
      </c>
      <c r="F579">
        <v>2003</v>
      </c>
      <c r="G579">
        <v>5.5860000000000003</v>
      </c>
    </row>
    <row r="580" spans="1:7" hidden="1">
      <c r="A580" t="s">
        <v>160</v>
      </c>
      <c r="B580" t="s">
        <v>595</v>
      </c>
      <c r="C580" t="s">
        <v>394</v>
      </c>
      <c r="D580" t="s">
        <v>596</v>
      </c>
      <c r="E580" t="s">
        <v>229</v>
      </c>
      <c r="F580">
        <v>2004</v>
      </c>
      <c r="G580">
        <v>5.431</v>
      </c>
    </row>
    <row r="581" spans="1:7" hidden="1">
      <c r="A581" t="s">
        <v>160</v>
      </c>
      <c r="B581" t="s">
        <v>595</v>
      </c>
      <c r="C581" t="s">
        <v>394</v>
      </c>
      <c r="D581" t="s">
        <v>596</v>
      </c>
      <c r="E581" t="s">
        <v>229</v>
      </c>
      <c r="F581">
        <v>2005</v>
      </c>
      <c r="G581">
        <v>5.4109999999999996</v>
      </c>
    </row>
    <row r="582" spans="1:7" hidden="1">
      <c r="A582" t="s">
        <v>160</v>
      </c>
      <c r="B582" t="s">
        <v>595</v>
      </c>
      <c r="C582" t="s">
        <v>394</v>
      </c>
      <c r="D582" t="s">
        <v>596</v>
      </c>
      <c r="E582" t="s">
        <v>229</v>
      </c>
      <c r="F582">
        <v>2006</v>
      </c>
      <c r="G582">
        <v>5.2640000000000002</v>
      </c>
    </row>
    <row r="583" spans="1:7" hidden="1">
      <c r="A583" t="s">
        <v>160</v>
      </c>
      <c r="B583" t="s">
        <v>595</v>
      </c>
      <c r="C583" t="s">
        <v>394</v>
      </c>
      <c r="D583" t="s">
        <v>596</v>
      </c>
      <c r="E583" t="s">
        <v>229</v>
      </c>
      <c r="F583">
        <v>2007</v>
      </c>
      <c r="G583">
        <v>5.1639999999999997</v>
      </c>
    </row>
    <row r="584" spans="1:7" hidden="1">
      <c r="A584" t="s">
        <v>160</v>
      </c>
      <c r="B584" t="s">
        <v>595</v>
      </c>
      <c r="C584" t="s">
        <v>394</v>
      </c>
      <c r="D584" t="s">
        <v>596</v>
      </c>
      <c r="E584" t="s">
        <v>229</v>
      </c>
      <c r="F584">
        <v>2008</v>
      </c>
      <c r="G584">
        <v>5.2229999999999999</v>
      </c>
    </row>
    <row r="585" spans="1:7" hidden="1">
      <c r="A585" t="s">
        <v>160</v>
      </c>
      <c r="B585" t="s">
        <v>595</v>
      </c>
      <c r="C585" t="s">
        <v>394</v>
      </c>
      <c r="D585" t="s">
        <v>596</v>
      </c>
      <c r="E585" t="s">
        <v>229</v>
      </c>
      <c r="F585">
        <v>2009</v>
      </c>
      <c r="G585">
        <v>5.0549999999999997</v>
      </c>
    </row>
    <row r="586" spans="1:7" hidden="1">
      <c r="A586" t="s">
        <v>160</v>
      </c>
      <c r="B586" t="s">
        <v>595</v>
      </c>
      <c r="C586" t="s">
        <v>394</v>
      </c>
      <c r="D586" t="s">
        <v>596</v>
      </c>
      <c r="E586" t="s">
        <v>229</v>
      </c>
      <c r="F586">
        <v>2010</v>
      </c>
      <c r="G586">
        <v>5.1909999999999998</v>
      </c>
    </row>
    <row r="587" spans="1:7" hidden="1">
      <c r="A587" t="s">
        <v>160</v>
      </c>
      <c r="B587" t="s">
        <v>595</v>
      </c>
      <c r="C587" t="s">
        <v>394</v>
      </c>
      <c r="D587" t="s">
        <v>596</v>
      </c>
      <c r="E587" t="s">
        <v>229</v>
      </c>
      <c r="F587">
        <v>2011</v>
      </c>
      <c r="G587">
        <v>5.2089999999999996</v>
      </c>
    </row>
    <row r="588" spans="1:7" hidden="1">
      <c r="A588" t="s">
        <v>160</v>
      </c>
      <c r="B588" t="s">
        <v>595</v>
      </c>
      <c r="C588" t="s">
        <v>394</v>
      </c>
      <c r="D588" t="s">
        <v>596</v>
      </c>
      <c r="E588" t="s">
        <v>229</v>
      </c>
      <c r="F588">
        <v>2012</v>
      </c>
      <c r="G588">
        <v>5.07</v>
      </c>
    </row>
    <row r="589" spans="1:7" hidden="1">
      <c r="A589" t="s">
        <v>160</v>
      </c>
      <c r="B589" t="s">
        <v>595</v>
      </c>
      <c r="C589" t="s">
        <v>394</v>
      </c>
      <c r="D589" t="s">
        <v>596</v>
      </c>
      <c r="E589" t="s">
        <v>229</v>
      </c>
      <c r="F589">
        <v>2013</v>
      </c>
      <c r="G589">
        <v>5.0529999999999999</v>
      </c>
    </row>
    <row r="590" spans="1:7" hidden="1">
      <c r="A590" t="s">
        <v>160</v>
      </c>
      <c r="B590" t="s">
        <v>595</v>
      </c>
      <c r="C590" t="s">
        <v>394</v>
      </c>
      <c r="D590" t="s">
        <v>596</v>
      </c>
      <c r="E590" t="s">
        <v>229</v>
      </c>
      <c r="F590">
        <v>2014</v>
      </c>
      <c r="G590">
        <v>5.0869999999999997</v>
      </c>
    </row>
    <row r="591" spans="1:7" hidden="1">
      <c r="A591" t="s">
        <v>160</v>
      </c>
      <c r="B591" t="s">
        <v>595</v>
      </c>
      <c r="C591" t="s">
        <v>394</v>
      </c>
      <c r="D591" t="s">
        <v>596</v>
      </c>
      <c r="E591" t="s">
        <v>229</v>
      </c>
      <c r="F591">
        <v>2015</v>
      </c>
      <c r="G591">
        <v>5.1230000000000002</v>
      </c>
    </row>
    <row r="592" spans="1:7" hidden="1">
      <c r="A592" t="s">
        <v>160</v>
      </c>
      <c r="B592" t="s">
        <v>595</v>
      </c>
      <c r="C592" t="s">
        <v>394</v>
      </c>
      <c r="D592" t="s">
        <v>596</v>
      </c>
      <c r="E592" t="s">
        <v>229</v>
      </c>
      <c r="F592">
        <v>2016</v>
      </c>
      <c r="G592">
        <v>5.2</v>
      </c>
    </row>
    <row r="593" spans="1:7" hidden="1">
      <c r="A593" t="s">
        <v>160</v>
      </c>
      <c r="B593" t="s">
        <v>595</v>
      </c>
      <c r="C593" t="s">
        <v>394</v>
      </c>
      <c r="D593" t="s">
        <v>596</v>
      </c>
      <c r="E593" t="s">
        <v>229</v>
      </c>
      <c r="F593">
        <v>2017</v>
      </c>
      <c r="G593">
        <v>5.2880000000000003</v>
      </c>
    </row>
    <row r="594" spans="1:7" hidden="1">
      <c r="A594" t="s">
        <v>192</v>
      </c>
      <c r="B594" t="s">
        <v>595</v>
      </c>
      <c r="C594" t="s">
        <v>394</v>
      </c>
      <c r="D594" t="s">
        <v>596</v>
      </c>
      <c r="E594" t="s">
        <v>229</v>
      </c>
      <c r="F594">
        <v>2000</v>
      </c>
      <c r="G594">
        <v>13.919</v>
      </c>
    </row>
    <row r="595" spans="1:7" hidden="1">
      <c r="A595" t="s">
        <v>192</v>
      </c>
      <c r="B595" t="s">
        <v>595</v>
      </c>
      <c r="C595" t="s">
        <v>394</v>
      </c>
      <c r="D595" t="s">
        <v>596</v>
      </c>
      <c r="E595" t="s">
        <v>229</v>
      </c>
      <c r="F595">
        <v>2001</v>
      </c>
      <c r="G595">
        <v>14.14</v>
      </c>
    </row>
    <row r="596" spans="1:7" hidden="1">
      <c r="A596" t="s">
        <v>192</v>
      </c>
      <c r="B596" t="s">
        <v>595</v>
      </c>
      <c r="C596" t="s">
        <v>394</v>
      </c>
      <c r="D596" t="s">
        <v>596</v>
      </c>
      <c r="E596" t="s">
        <v>229</v>
      </c>
      <c r="F596">
        <v>2002</v>
      </c>
      <c r="G596">
        <v>13.958</v>
      </c>
    </row>
    <row r="597" spans="1:7" hidden="1">
      <c r="A597" t="s">
        <v>192</v>
      </c>
      <c r="B597" t="s">
        <v>595</v>
      </c>
      <c r="C597" t="s">
        <v>394</v>
      </c>
      <c r="D597" t="s">
        <v>596</v>
      </c>
      <c r="E597" t="s">
        <v>229</v>
      </c>
      <c r="F597">
        <v>2003</v>
      </c>
      <c r="G597">
        <v>13.872999999999999</v>
      </c>
    </row>
    <row r="598" spans="1:7" hidden="1">
      <c r="A598" t="s">
        <v>192</v>
      </c>
      <c r="B598" t="s">
        <v>595</v>
      </c>
      <c r="C598" t="s">
        <v>394</v>
      </c>
      <c r="D598" t="s">
        <v>596</v>
      </c>
      <c r="E598" t="s">
        <v>229</v>
      </c>
      <c r="F598">
        <v>2004</v>
      </c>
      <c r="G598">
        <v>13.907999999999999</v>
      </c>
    </row>
    <row r="599" spans="1:7" hidden="1">
      <c r="A599" t="s">
        <v>192</v>
      </c>
      <c r="B599" t="s">
        <v>595</v>
      </c>
      <c r="C599" t="s">
        <v>394</v>
      </c>
      <c r="D599" t="s">
        <v>596</v>
      </c>
      <c r="E599" t="s">
        <v>229</v>
      </c>
      <c r="F599">
        <v>2005</v>
      </c>
      <c r="G599">
        <v>13.973000000000001</v>
      </c>
    </row>
    <row r="600" spans="1:7" hidden="1">
      <c r="A600" t="s">
        <v>192</v>
      </c>
      <c r="B600" t="s">
        <v>595</v>
      </c>
      <c r="C600" t="s">
        <v>394</v>
      </c>
      <c r="D600" t="s">
        <v>596</v>
      </c>
      <c r="E600" t="s">
        <v>229</v>
      </c>
      <c r="F600">
        <v>2006</v>
      </c>
      <c r="G600">
        <v>13.765000000000001</v>
      </c>
    </row>
    <row r="601" spans="1:7" hidden="1">
      <c r="A601" t="s">
        <v>192</v>
      </c>
      <c r="B601" t="s">
        <v>595</v>
      </c>
      <c r="C601" t="s">
        <v>394</v>
      </c>
      <c r="D601" t="s">
        <v>596</v>
      </c>
      <c r="E601" t="s">
        <v>229</v>
      </c>
      <c r="F601">
        <v>2007</v>
      </c>
      <c r="G601">
        <v>13.438000000000001</v>
      </c>
    </row>
    <row r="602" spans="1:7" hidden="1">
      <c r="A602" t="s">
        <v>192</v>
      </c>
      <c r="B602" t="s">
        <v>595</v>
      </c>
      <c r="C602" t="s">
        <v>394</v>
      </c>
      <c r="D602" t="s">
        <v>596</v>
      </c>
      <c r="E602" t="s">
        <v>229</v>
      </c>
      <c r="F602">
        <v>2008</v>
      </c>
      <c r="G602">
        <v>13.757999999999999</v>
      </c>
    </row>
    <row r="603" spans="1:7" hidden="1">
      <c r="A603" t="s">
        <v>192</v>
      </c>
      <c r="B603" t="s">
        <v>595</v>
      </c>
      <c r="C603" t="s">
        <v>394</v>
      </c>
      <c r="D603" t="s">
        <v>596</v>
      </c>
      <c r="E603" t="s">
        <v>229</v>
      </c>
      <c r="F603">
        <v>2009</v>
      </c>
      <c r="G603">
        <v>14.587999999999999</v>
      </c>
    </row>
    <row r="604" spans="1:7" hidden="1">
      <c r="A604" t="s">
        <v>192</v>
      </c>
      <c r="B604" t="s">
        <v>595</v>
      </c>
      <c r="C604" t="s">
        <v>394</v>
      </c>
      <c r="D604" t="s">
        <v>596</v>
      </c>
      <c r="E604" t="s">
        <v>229</v>
      </c>
      <c r="F604">
        <v>2010</v>
      </c>
      <c r="G604">
        <v>14.845000000000001</v>
      </c>
    </row>
    <row r="605" spans="1:7" hidden="1">
      <c r="A605" t="s">
        <v>192</v>
      </c>
      <c r="B605" t="s">
        <v>595</v>
      </c>
      <c r="C605" t="s">
        <v>394</v>
      </c>
      <c r="D605" t="s">
        <v>596</v>
      </c>
      <c r="E605" t="s">
        <v>229</v>
      </c>
      <c r="F605">
        <v>2011</v>
      </c>
      <c r="G605">
        <v>14.654</v>
      </c>
    </row>
    <row r="606" spans="1:7" hidden="1">
      <c r="A606" t="s">
        <v>192</v>
      </c>
      <c r="B606" t="s">
        <v>595</v>
      </c>
      <c r="C606" t="s">
        <v>394</v>
      </c>
      <c r="D606" t="s">
        <v>596</v>
      </c>
      <c r="E606" t="s">
        <v>229</v>
      </c>
      <c r="F606">
        <v>2012</v>
      </c>
      <c r="G606">
        <v>14.872999999999999</v>
      </c>
    </row>
    <row r="607" spans="1:7" hidden="1">
      <c r="A607" t="s">
        <v>192</v>
      </c>
      <c r="B607" t="s">
        <v>595</v>
      </c>
      <c r="C607" t="s">
        <v>394</v>
      </c>
      <c r="D607" t="s">
        <v>596</v>
      </c>
      <c r="E607" t="s">
        <v>229</v>
      </c>
      <c r="F607">
        <v>2013</v>
      </c>
      <c r="G607">
        <v>14.541</v>
      </c>
    </row>
    <row r="608" spans="1:7" hidden="1">
      <c r="A608" t="s">
        <v>192</v>
      </c>
      <c r="B608" t="s">
        <v>595</v>
      </c>
      <c r="C608" t="s">
        <v>394</v>
      </c>
      <c r="D608" t="s">
        <v>596</v>
      </c>
      <c r="E608" t="s">
        <v>229</v>
      </c>
      <c r="F608">
        <v>2014</v>
      </c>
      <c r="G608">
        <v>14.272</v>
      </c>
    </row>
    <row r="609" spans="1:7" hidden="1">
      <c r="A609" t="s">
        <v>192</v>
      </c>
      <c r="B609" t="s">
        <v>595</v>
      </c>
      <c r="C609" t="s">
        <v>394</v>
      </c>
      <c r="D609" t="s">
        <v>596</v>
      </c>
      <c r="E609" t="s">
        <v>229</v>
      </c>
      <c r="F609">
        <v>2015</v>
      </c>
      <c r="G609">
        <v>14.435</v>
      </c>
    </row>
    <row r="610" spans="1:7" hidden="1">
      <c r="A610" t="s">
        <v>192</v>
      </c>
      <c r="B610" t="s">
        <v>595</v>
      </c>
      <c r="C610" t="s">
        <v>394</v>
      </c>
      <c r="D610" t="s">
        <v>596</v>
      </c>
      <c r="E610" t="s">
        <v>229</v>
      </c>
      <c r="F610">
        <v>2016</v>
      </c>
      <c r="G610">
        <v>14.454000000000001</v>
      </c>
    </row>
    <row r="611" spans="1:7" hidden="1">
      <c r="A611" t="s">
        <v>192</v>
      </c>
      <c r="B611" t="s">
        <v>595</v>
      </c>
      <c r="C611" t="s">
        <v>394</v>
      </c>
      <c r="D611" t="s">
        <v>596</v>
      </c>
      <c r="E611" t="s">
        <v>229</v>
      </c>
      <c r="F611">
        <v>2017</v>
      </c>
      <c r="G611">
        <v>14.417999999999999</v>
      </c>
    </row>
    <row r="612" spans="1:7" hidden="1">
      <c r="A612" t="s">
        <v>597</v>
      </c>
      <c r="B612" t="s">
        <v>595</v>
      </c>
      <c r="C612" t="s">
        <v>394</v>
      </c>
      <c r="D612" t="s">
        <v>596</v>
      </c>
      <c r="E612" t="s">
        <v>229</v>
      </c>
      <c r="F612">
        <v>2000</v>
      </c>
      <c r="G612">
        <v>8.5830000000000002</v>
      </c>
    </row>
    <row r="613" spans="1:7" hidden="1">
      <c r="A613" t="s">
        <v>597</v>
      </c>
      <c r="B613" t="s">
        <v>595</v>
      </c>
      <c r="C613" t="s">
        <v>394</v>
      </c>
      <c r="D613" t="s">
        <v>596</v>
      </c>
      <c r="E613" t="s">
        <v>229</v>
      </c>
      <c r="F613">
        <v>2001</v>
      </c>
      <c r="G613">
        <v>8.6530000000000005</v>
      </c>
    </row>
    <row r="614" spans="1:7" hidden="1">
      <c r="A614" t="s">
        <v>597</v>
      </c>
      <c r="B614" t="s">
        <v>595</v>
      </c>
      <c r="C614" t="s">
        <v>394</v>
      </c>
      <c r="D614" t="s">
        <v>596</v>
      </c>
      <c r="E614" t="s">
        <v>229</v>
      </c>
      <c r="F614">
        <v>2002</v>
      </c>
      <c r="G614">
        <v>8.6859999999999999</v>
      </c>
    </row>
    <row r="615" spans="1:7" hidden="1">
      <c r="A615" t="s">
        <v>597</v>
      </c>
      <c r="B615" t="s">
        <v>595</v>
      </c>
      <c r="C615" t="s">
        <v>394</v>
      </c>
      <c r="D615" t="s">
        <v>596</v>
      </c>
      <c r="E615" t="s">
        <v>229</v>
      </c>
      <c r="F615">
        <v>2003</v>
      </c>
      <c r="G615">
        <v>8.6920000000000002</v>
      </c>
    </row>
    <row r="616" spans="1:7" hidden="1">
      <c r="A616" t="s">
        <v>597</v>
      </c>
      <c r="B616" t="s">
        <v>595</v>
      </c>
      <c r="C616" t="s">
        <v>394</v>
      </c>
      <c r="D616" t="s">
        <v>596</v>
      </c>
      <c r="E616" t="s">
        <v>229</v>
      </c>
      <c r="F616">
        <v>2004</v>
      </c>
      <c r="G616">
        <v>8.56</v>
      </c>
    </row>
    <row r="617" spans="1:7" hidden="1">
      <c r="A617" t="s">
        <v>597</v>
      </c>
      <c r="B617" t="s">
        <v>595</v>
      </c>
      <c r="C617" t="s">
        <v>394</v>
      </c>
      <c r="D617" t="s">
        <v>596</v>
      </c>
      <c r="E617" t="s">
        <v>229</v>
      </c>
      <c r="F617">
        <v>2005</v>
      </c>
      <c r="G617">
        <v>8.5069999999999997</v>
      </c>
    </row>
    <row r="618" spans="1:7" hidden="1">
      <c r="A618" t="s">
        <v>597</v>
      </c>
      <c r="B618" t="s">
        <v>595</v>
      </c>
      <c r="C618" t="s">
        <v>394</v>
      </c>
      <c r="D618" t="s">
        <v>596</v>
      </c>
      <c r="E618" t="s">
        <v>229</v>
      </c>
      <c r="F618">
        <v>2006</v>
      </c>
      <c r="G618">
        <v>8.4390000000000001</v>
      </c>
    </row>
    <row r="619" spans="1:7" hidden="1">
      <c r="A619" t="s">
        <v>597</v>
      </c>
      <c r="B619" t="s">
        <v>595</v>
      </c>
      <c r="C619" t="s">
        <v>394</v>
      </c>
      <c r="D619" t="s">
        <v>596</v>
      </c>
      <c r="E619" t="s">
        <v>229</v>
      </c>
      <c r="F619">
        <v>2007</v>
      </c>
      <c r="G619">
        <v>8.4380000000000006</v>
      </c>
    </row>
    <row r="620" spans="1:7" hidden="1">
      <c r="A620" t="s">
        <v>597</v>
      </c>
      <c r="B620" t="s">
        <v>595</v>
      </c>
      <c r="C620" t="s">
        <v>394</v>
      </c>
      <c r="D620" t="s">
        <v>596</v>
      </c>
      <c r="E620" t="s">
        <v>229</v>
      </c>
      <c r="F620">
        <v>2008</v>
      </c>
      <c r="G620">
        <v>8.5820000000000007</v>
      </c>
    </row>
    <row r="621" spans="1:7" hidden="1">
      <c r="A621" t="s">
        <v>597</v>
      </c>
      <c r="B621" t="s">
        <v>595</v>
      </c>
      <c r="C621" t="s">
        <v>394</v>
      </c>
      <c r="D621" t="s">
        <v>596</v>
      </c>
      <c r="E621" t="s">
        <v>229</v>
      </c>
      <c r="F621">
        <v>2009</v>
      </c>
      <c r="G621">
        <v>8.9130000000000003</v>
      </c>
    </row>
    <row r="622" spans="1:7" hidden="1">
      <c r="A622" t="s">
        <v>597</v>
      </c>
      <c r="B622" t="s">
        <v>595</v>
      </c>
      <c r="C622" t="s">
        <v>394</v>
      </c>
      <c r="D622" t="s">
        <v>596</v>
      </c>
      <c r="E622" t="s">
        <v>229</v>
      </c>
      <c r="F622">
        <v>2010</v>
      </c>
      <c r="G622">
        <v>8.8510000000000009</v>
      </c>
    </row>
    <row r="623" spans="1:7" hidden="1">
      <c r="A623" t="s">
        <v>597</v>
      </c>
      <c r="B623" t="s">
        <v>595</v>
      </c>
      <c r="C623" t="s">
        <v>394</v>
      </c>
      <c r="D623" t="s">
        <v>596</v>
      </c>
      <c r="E623" t="s">
        <v>229</v>
      </c>
      <c r="F623">
        <v>2011</v>
      </c>
      <c r="G623">
        <v>8.8670000000000009</v>
      </c>
    </row>
    <row r="624" spans="1:7" hidden="1">
      <c r="A624" t="s">
        <v>597</v>
      </c>
      <c r="B624" t="s">
        <v>595</v>
      </c>
      <c r="C624" t="s">
        <v>394</v>
      </c>
      <c r="D624" t="s">
        <v>596</v>
      </c>
      <c r="E624" t="s">
        <v>229</v>
      </c>
      <c r="F624">
        <v>2012</v>
      </c>
      <c r="G624">
        <v>8.9619999999999997</v>
      </c>
    </row>
    <row r="625" spans="1:7" hidden="1">
      <c r="A625" t="s">
        <v>597</v>
      </c>
      <c r="B625" t="s">
        <v>595</v>
      </c>
      <c r="C625" t="s">
        <v>394</v>
      </c>
      <c r="D625" t="s">
        <v>596</v>
      </c>
      <c r="E625" t="s">
        <v>229</v>
      </c>
      <c r="F625">
        <v>2013</v>
      </c>
      <c r="G625">
        <v>9.0299999999999994</v>
      </c>
    </row>
    <row r="626" spans="1:7" hidden="1">
      <c r="A626" t="s">
        <v>597</v>
      </c>
      <c r="B626" t="s">
        <v>595</v>
      </c>
      <c r="C626" t="s">
        <v>394</v>
      </c>
      <c r="D626" t="s">
        <v>596</v>
      </c>
      <c r="E626" t="s">
        <v>229</v>
      </c>
      <c r="F626">
        <v>2014</v>
      </c>
      <c r="G626">
        <v>9.016</v>
      </c>
    </row>
    <row r="627" spans="1:7" hidden="1">
      <c r="A627" t="s">
        <v>597</v>
      </c>
      <c r="B627" t="s">
        <v>595</v>
      </c>
      <c r="C627" t="s">
        <v>394</v>
      </c>
      <c r="D627" t="s">
        <v>596</v>
      </c>
      <c r="E627" t="s">
        <v>229</v>
      </c>
      <c r="F627">
        <v>2015</v>
      </c>
      <c r="G627">
        <v>9.0410000000000004</v>
      </c>
    </row>
    <row r="628" spans="1:7" hidden="1">
      <c r="A628" t="s">
        <v>597</v>
      </c>
      <c r="B628" t="s">
        <v>595</v>
      </c>
      <c r="C628" t="s">
        <v>394</v>
      </c>
      <c r="D628" t="s">
        <v>596</v>
      </c>
      <c r="E628" t="s">
        <v>229</v>
      </c>
      <c r="F628">
        <v>2016</v>
      </c>
      <c r="G628">
        <v>9.1609999999999996</v>
      </c>
    </row>
    <row r="629" spans="1:7" hidden="1">
      <c r="A629" t="s">
        <v>171</v>
      </c>
      <c r="B629" t="s">
        <v>595</v>
      </c>
      <c r="C629" t="s">
        <v>394</v>
      </c>
      <c r="D629" t="s">
        <v>596</v>
      </c>
      <c r="E629" t="s">
        <v>229</v>
      </c>
      <c r="F629">
        <v>2000</v>
      </c>
      <c r="G629">
        <v>9.7680000000000007</v>
      </c>
    </row>
    <row r="630" spans="1:7" hidden="1">
      <c r="A630" t="s">
        <v>171</v>
      </c>
      <c r="B630" t="s">
        <v>595</v>
      </c>
      <c r="C630" t="s">
        <v>394</v>
      </c>
      <c r="D630" t="s">
        <v>596</v>
      </c>
      <c r="E630" t="s">
        <v>229</v>
      </c>
      <c r="F630">
        <v>2001</v>
      </c>
      <c r="G630">
        <v>9.1300000000000008</v>
      </c>
    </row>
    <row r="631" spans="1:7" hidden="1">
      <c r="A631" t="s">
        <v>171</v>
      </c>
      <c r="B631" t="s">
        <v>595</v>
      </c>
      <c r="C631" t="s">
        <v>394</v>
      </c>
      <c r="D631" t="s">
        <v>596</v>
      </c>
      <c r="E631" t="s">
        <v>229</v>
      </c>
      <c r="F631">
        <v>2002</v>
      </c>
      <c r="G631">
        <v>9.0350000000000001</v>
      </c>
    </row>
    <row r="632" spans="1:7" hidden="1">
      <c r="A632" t="s">
        <v>171</v>
      </c>
      <c r="B632" t="s">
        <v>595</v>
      </c>
      <c r="C632" t="s">
        <v>394</v>
      </c>
      <c r="D632" t="s">
        <v>596</v>
      </c>
      <c r="E632" t="s">
        <v>229</v>
      </c>
      <c r="F632">
        <v>2003</v>
      </c>
      <c r="G632">
        <v>8.4280000000000008</v>
      </c>
    </row>
    <row r="633" spans="1:7" hidden="1">
      <c r="A633" t="s">
        <v>171</v>
      </c>
      <c r="B633" t="s">
        <v>595</v>
      </c>
      <c r="C633" t="s">
        <v>394</v>
      </c>
      <c r="D633" t="s">
        <v>596</v>
      </c>
      <c r="E633" t="s">
        <v>229</v>
      </c>
      <c r="F633">
        <v>2004</v>
      </c>
      <c r="G633">
        <v>8.2970000000000006</v>
      </c>
    </row>
    <row r="634" spans="1:7" hidden="1">
      <c r="A634" t="s">
        <v>171</v>
      </c>
      <c r="B634" t="s">
        <v>595</v>
      </c>
      <c r="C634" t="s">
        <v>394</v>
      </c>
      <c r="D634" t="s">
        <v>596</v>
      </c>
      <c r="E634" t="s">
        <v>229</v>
      </c>
      <c r="F634">
        <v>2005</v>
      </c>
      <c r="G634">
        <v>7.9329999999999998</v>
      </c>
    </row>
    <row r="635" spans="1:7" hidden="1">
      <c r="A635" t="s">
        <v>171</v>
      </c>
      <c r="B635" t="s">
        <v>595</v>
      </c>
      <c r="C635" t="s">
        <v>394</v>
      </c>
      <c r="D635" t="s">
        <v>596</v>
      </c>
      <c r="E635" t="s">
        <v>229</v>
      </c>
      <c r="F635">
        <v>2006</v>
      </c>
      <c r="G635">
        <v>8.0519999999999996</v>
      </c>
    </row>
    <row r="636" spans="1:7" hidden="1">
      <c r="A636" t="s">
        <v>171</v>
      </c>
      <c r="B636" t="s">
        <v>595</v>
      </c>
      <c r="C636" t="s">
        <v>394</v>
      </c>
      <c r="D636" t="s">
        <v>596</v>
      </c>
      <c r="E636" t="s">
        <v>229</v>
      </c>
      <c r="F636">
        <v>2007</v>
      </c>
      <c r="G636">
        <v>7.8520000000000003</v>
      </c>
    </row>
    <row r="637" spans="1:7" hidden="1">
      <c r="A637" t="s">
        <v>171</v>
      </c>
      <c r="B637" t="s">
        <v>595</v>
      </c>
      <c r="C637" t="s">
        <v>394</v>
      </c>
      <c r="D637" t="s">
        <v>596</v>
      </c>
      <c r="E637" t="s">
        <v>229</v>
      </c>
      <c r="F637">
        <v>2008</v>
      </c>
      <c r="G637">
        <v>7.9610000000000003</v>
      </c>
    </row>
    <row r="638" spans="1:7" hidden="1">
      <c r="A638" t="s">
        <v>171</v>
      </c>
      <c r="B638" t="s">
        <v>595</v>
      </c>
      <c r="C638" t="s">
        <v>394</v>
      </c>
      <c r="D638" t="s">
        <v>596</v>
      </c>
      <c r="E638" t="s">
        <v>229</v>
      </c>
      <c r="F638">
        <v>2009</v>
      </c>
      <c r="G638">
        <v>9.2530000000000001</v>
      </c>
    </row>
    <row r="639" spans="1:7" hidden="1">
      <c r="A639" t="s">
        <v>171</v>
      </c>
      <c r="B639" t="s">
        <v>595</v>
      </c>
      <c r="C639" t="s">
        <v>394</v>
      </c>
      <c r="D639" t="s">
        <v>596</v>
      </c>
      <c r="E639" t="s">
        <v>229</v>
      </c>
      <c r="F639">
        <v>2010</v>
      </c>
      <c r="G639">
        <v>8.6620000000000008</v>
      </c>
    </row>
    <row r="640" spans="1:7" hidden="1">
      <c r="A640" t="s">
        <v>171</v>
      </c>
      <c r="B640" t="s">
        <v>595</v>
      </c>
      <c r="C640" t="s">
        <v>394</v>
      </c>
      <c r="D640" t="s">
        <v>596</v>
      </c>
      <c r="E640" t="s">
        <v>229</v>
      </c>
      <c r="F640">
        <v>2011</v>
      </c>
      <c r="G640">
        <v>8.6850000000000005</v>
      </c>
    </row>
    <row r="641" spans="1:7" hidden="1">
      <c r="A641" t="s">
        <v>171</v>
      </c>
      <c r="B641" t="s">
        <v>595</v>
      </c>
      <c r="C641" t="s">
        <v>394</v>
      </c>
      <c r="D641" t="s">
        <v>596</v>
      </c>
      <c r="E641" t="s">
        <v>229</v>
      </c>
      <c r="F641">
        <v>2012</v>
      </c>
      <c r="G641">
        <v>8.6940000000000008</v>
      </c>
    </row>
    <row r="642" spans="1:7" hidden="1">
      <c r="A642" t="s">
        <v>171</v>
      </c>
      <c r="B642" t="s">
        <v>595</v>
      </c>
      <c r="C642" t="s">
        <v>394</v>
      </c>
      <c r="D642" t="s">
        <v>596</v>
      </c>
      <c r="E642" t="s">
        <v>229</v>
      </c>
      <c r="F642">
        <v>2013</v>
      </c>
      <c r="G642">
        <v>8.484</v>
      </c>
    </row>
    <row r="643" spans="1:7" hidden="1">
      <c r="A643" t="s">
        <v>171</v>
      </c>
      <c r="B643" t="s">
        <v>595</v>
      </c>
      <c r="C643" t="s">
        <v>394</v>
      </c>
      <c r="D643" t="s">
        <v>596</v>
      </c>
      <c r="E643" t="s">
        <v>229</v>
      </c>
      <c r="F643">
        <v>2014</v>
      </c>
      <c r="G643">
        <v>8.3930000000000007</v>
      </c>
    </row>
    <row r="644" spans="1:7" hidden="1">
      <c r="A644" t="s">
        <v>171</v>
      </c>
      <c r="B644" t="s">
        <v>595</v>
      </c>
      <c r="C644" t="s">
        <v>394</v>
      </c>
      <c r="D644" t="s">
        <v>596</v>
      </c>
      <c r="E644" t="s">
        <v>229</v>
      </c>
      <c r="F644">
        <v>2015</v>
      </c>
      <c r="G644">
        <v>8.3460000000000001</v>
      </c>
    </row>
    <row r="645" spans="1:7" hidden="1">
      <c r="A645" t="s">
        <v>171</v>
      </c>
      <c r="B645" t="s">
        <v>595</v>
      </c>
      <c r="C645" t="s">
        <v>394</v>
      </c>
      <c r="D645" t="s">
        <v>596</v>
      </c>
      <c r="E645" t="s">
        <v>229</v>
      </c>
      <c r="F645">
        <v>2016</v>
      </c>
      <c r="G645">
        <v>8.2919999999999998</v>
      </c>
    </row>
    <row r="646" spans="1:7" hidden="1">
      <c r="A646" t="s">
        <v>171</v>
      </c>
      <c r="B646" t="s">
        <v>595</v>
      </c>
      <c r="C646" t="s">
        <v>394</v>
      </c>
      <c r="D646" t="s">
        <v>596</v>
      </c>
      <c r="E646" t="s">
        <v>229</v>
      </c>
      <c r="F646">
        <v>2017</v>
      </c>
      <c r="G646">
        <v>8.4130000000000003</v>
      </c>
    </row>
    <row r="647" spans="1:7" hidden="1">
      <c r="A647" t="s">
        <v>167</v>
      </c>
      <c r="B647" t="s">
        <v>595</v>
      </c>
      <c r="C647" t="s">
        <v>394</v>
      </c>
      <c r="D647" t="s">
        <v>596</v>
      </c>
      <c r="E647" t="s">
        <v>229</v>
      </c>
      <c r="F647">
        <v>2000</v>
      </c>
      <c r="G647">
        <v>9.9009999999999998</v>
      </c>
    </row>
    <row r="648" spans="1:7" hidden="1">
      <c r="A648" t="s">
        <v>167</v>
      </c>
      <c r="B648" t="s">
        <v>595</v>
      </c>
      <c r="C648" t="s">
        <v>394</v>
      </c>
      <c r="D648" t="s">
        <v>596</v>
      </c>
      <c r="E648" t="s">
        <v>229</v>
      </c>
      <c r="F648">
        <v>2001</v>
      </c>
      <c r="G648">
        <v>9.3740000000000006</v>
      </c>
    </row>
    <row r="649" spans="1:7" hidden="1">
      <c r="A649" t="s">
        <v>167</v>
      </c>
      <c r="B649" t="s">
        <v>595</v>
      </c>
      <c r="C649" t="s">
        <v>394</v>
      </c>
      <c r="D649" t="s">
        <v>596</v>
      </c>
      <c r="E649" t="s">
        <v>229</v>
      </c>
      <c r="F649">
        <v>2002</v>
      </c>
      <c r="G649">
        <v>9.1760000000000002</v>
      </c>
    </row>
    <row r="650" spans="1:7" hidden="1">
      <c r="A650" t="s">
        <v>167</v>
      </c>
      <c r="B650" t="s">
        <v>595</v>
      </c>
      <c r="C650" t="s">
        <v>394</v>
      </c>
      <c r="D650" t="s">
        <v>596</v>
      </c>
      <c r="E650" t="s">
        <v>229</v>
      </c>
      <c r="F650">
        <v>2003</v>
      </c>
      <c r="G650">
        <v>9.1039999999999992</v>
      </c>
    </row>
    <row r="651" spans="1:7" hidden="1">
      <c r="A651" t="s">
        <v>167</v>
      </c>
      <c r="B651" t="s">
        <v>595</v>
      </c>
      <c r="C651" t="s">
        <v>394</v>
      </c>
      <c r="D651" t="s">
        <v>596</v>
      </c>
      <c r="E651" t="s">
        <v>229</v>
      </c>
      <c r="F651">
        <v>2004</v>
      </c>
      <c r="G651">
        <v>9.0530000000000008</v>
      </c>
    </row>
    <row r="652" spans="1:7" hidden="1">
      <c r="A652" t="s">
        <v>167</v>
      </c>
      <c r="B652" t="s">
        <v>595</v>
      </c>
      <c r="C652" t="s">
        <v>394</v>
      </c>
      <c r="D652" t="s">
        <v>596</v>
      </c>
      <c r="E652" t="s">
        <v>229</v>
      </c>
      <c r="F652">
        <v>2005</v>
      </c>
      <c r="G652">
        <v>8.8279999999999994</v>
      </c>
    </row>
    <row r="653" spans="1:7" hidden="1">
      <c r="A653" t="s">
        <v>167</v>
      </c>
      <c r="B653" t="s">
        <v>595</v>
      </c>
      <c r="C653" t="s">
        <v>394</v>
      </c>
      <c r="D653" t="s">
        <v>596</v>
      </c>
      <c r="E653" t="s">
        <v>229</v>
      </c>
      <c r="F653">
        <v>2006</v>
      </c>
      <c r="G653">
        <v>9.0570000000000004</v>
      </c>
    </row>
    <row r="654" spans="1:7" hidden="1">
      <c r="A654" t="s">
        <v>167</v>
      </c>
      <c r="B654" t="s">
        <v>595</v>
      </c>
      <c r="C654" t="s">
        <v>394</v>
      </c>
      <c r="D654" t="s">
        <v>596</v>
      </c>
      <c r="E654" t="s">
        <v>229</v>
      </c>
      <c r="F654">
        <v>2007</v>
      </c>
      <c r="G654">
        <v>9.0719999999999992</v>
      </c>
    </row>
    <row r="655" spans="1:7" hidden="1">
      <c r="A655" t="s">
        <v>167</v>
      </c>
      <c r="B655" t="s">
        <v>595</v>
      </c>
      <c r="C655" t="s">
        <v>394</v>
      </c>
      <c r="D655" t="s">
        <v>596</v>
      </c>
      <c r="E655" t="s">
        <v>229</v>
      </c>
      <c r="F655">
        <v>2008</v>
      </c>
      <c r="G655">
        <v>9.4600000000000009</v>
      </c>
    </row>
    <row r="656" spans="1:7" hidden="1">
      <c r="A656" t="s">
        <v>167</v>
      </c>
      <c r="B656" t="s">
        <v>595</v>
      </c>
      <c r="C656" t="s">
        <v>394</v>
      </c>
      <c r="D656" t="s">
        <v>596</v>
      </c>
      <c r="E656" t="s">
        <v>229</v>
      </c>
      <c r="F656">
        <v>2009</v>
      </c>
      <c r="G656">
        <v>12.448</v>
      </c>
    </row>
    <row r="657" spans="1:7" hidden="1">
      <c r="A657" t="s">
        <v>167</v>
      </c>
      <c r="B657" t="s">
        <v>595</v>
      </c>
      <c r="C657" t="s">
        <v>394</v>
      </c>
      <c r="D657" t="s">
        <v>596</v>
      </c>
      <c r="E657" t="s">
        <v>229</v>
      </c>
      <c r="F657">
        <v>2010</v>
      </c>
      <c r="G657">
        <v>11.635999999999999</v>
      </c>
    </row>
    <row r="658" spans="1:7" hidden="1">
      <c r="A658" t="s">
        <v>167</v>
      </c>
      <c r="B658" t="s">
        <v>595</v>
      </c>
      <c r="C658" t="s">
        <v>394</v>
      </c>
      <c r="D658" t="s">
        <v>596</v>
      </c>
      <c r="E658" t="s">
        <v>229</v>
      </c>
      <c r="F658">
        <v>2011</v>
      </c>
      <c r="G658">
        <v>11.055</v>
      </c>
    </row>
    <row r="659" spans="1:7" hidden="1">
      <c r="A659" t="s">
        <v>167</v>
      </c>
      <c r="B659" t="s">
        <v>595</v>
      </c>
      <c r="C659" t="s">
        <v>394</v>
      </c>
      <c r="D659" t="s">
        <v>596</v>
      </c>
      <c r="E659" t="s">
        <v>229</v>
      </c>
      <c r="F659">
        <v>2012</v>
      </c>
      <c r="G659">
        <v>10.782</v>
      </c>
    </row>
    <row r="660" spans="1:7" hidden="1">
      <c r="A660" t="s">
        <v>167</v>
      </c>
      <c r="B660" t="s">
        <v>595</v>
      </c>
      <c r="C660" t="s">
        <v>394</v>
      </c>
      <c r="D660" t="s">
        <v>596</v>
      </c>
      <c r="E660" t="s">
        <v>229</v>
      </c>
      <c r="F660">
        <v>2013</v>
      </c>
      <c r="G660">
        <v>10.795</v>
      </c>
    </row>
    <row r="661" spans="1:7" hidden="1">
      <c r="A661" t="s">
        <v>167</v>
      </c>
      <c r="B661" t="s">
        <v>595</v>
      </c>
      <c r="C661" t="s">
        <v>394</v>
      </c>
      <c r="D661" t="s">
        <v>596</v>
      </c>
      <c r="E661" t="s">
        <v>229</v>
      </c>
      <c r="F661">
        <v>2014</v>
      </c>
      <c r="G661">
        <v>11.066000000000001</v>
      </c>
    </row>
    <row r="662" spans="1:7" hidden="1">
      <c r="A662" t="s">
        <v>167</v>
      </c>
      <c r="B662" t="s">
        <v>595</v>
      </c>
      <c r="C662" t="s">
        <v>394</v>
      </c>
      <c r="D662" t="s">
        <v>596</v>
      </c>
      <c r="E662" t="s">
        <v>229</v>
      </c>
      <c r="F662">
        <v>2015</v>
      </c>
      <c r="G662">
        <v>11.542999999999999</v>
      </c>
    </row>
    <row r="663" spans="1:7" hidden="1">
      <c r="A663" t="s">
        <v>167</v>
      </c>
      <c r="B663" t="s">
        <v>595</v>
      </c>
      <c r="C663" t="s">
        <v>394</v>
      </c>
      <c r="D663" t="s">
        <v>596</v>
      </c>
      <c r="E663" t="s">
        <v>229</v>
      </c>
      <c r="F663">
        <v>2016</v>
      </c>
      <c r="G663">
        <v>12.153</v>
      </c>
    </row>
    <row r="664" spans="1:7" hidden="1">
      <c r="A664" t="s">
        <v>167</v>
      </c>
      <c r="B664" t="s">
        <v>595</v>
      </c>
      <c r="C664" t="s">
        <v>394</v>
      </c>
      <c r="D664" t="s">
        <v>596</v>
      </c>
      <c r="E664" t="s">
        <v>229</v>
      </c>
      <c r="F664">
        <v>2017</v>
      </c>
      <c r="G664">
        <v>12.345000000000001</v>
      </c>
    </row>
  </sheetData>
  <autoFilter ref="A1:H664">
    <filterColumn colId="0">
      <filters>
        <filter val="ESP"/>
      </filters>
    </filterColumn>
  </autoFilter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6" tint="0.39997558519241921"/>
  </sheetPr>
  <dimension ref="B2:G18"/>
  <sheetViews>
    <sheetView zoomScale="85" zoomScaleNormal="85" workbookViewId="0">
      <selection activeCell="B7" sqref="B7"/>
    </sheetView>
  </sheetViews>
  <sheetFormatPr baseColWidth="10" defaultColWidth="9.140625" defaultRowHeight="15"/>
  <cols>
    <col min="1" max="1" width="4.85546875" customWidth="1"/>
    <col min="2" max="2" width="33.5703125" bestFit="1" customWidth="1"/>
    <col min="3" max="3" width="22" bestFit="1" customWidth="1"/>
    <col min="4" max="4" width="6.7109375" customWidth="1"/>
    <col min="5" max="5" width="10.7109375" bestFit="1" customWidth="1"/>
    <col min="6" max="6" width="13.7109375" customWidth="1"/>
    <col min="7" max="7" width="105.85546875" bestFit="1" customWidth="1"/>
  </cols>
  <sheetData>
    <row r="2" spans="2:7">
      <c r="B2" s="56" t="s">
        <v>622</v>
      </c>
    </row>
    <row r="4" spans="2:7">
      <c r="B4" t="s">
        <v>265</v>
      </c>
      <c r="C4" t="s">
        <v>101</v>
      </c>
      <c r="D4" t="s">
        <v>611</v>
      </c>
      <c r="E4" t="s">
        <v>109</v>
      </c>
      <c r="F4" t="s">
        <v>267</v>
      </c>
      <c r="G4" t="s">
        <v>51</v>
      </c>
    </row>
    <row r="5" spans="2:7">
      <c r="B5" t="s">
        <v>607</v>
      </c>
      <c r="C5" s="61" t="s">
        <v>299</v>
      </c>
      <c r="D5" s="102">
        <v>2017</v>
      </c>
      <c r="E5" s="63">
        <v>253</v>
      </c>
      <c r="F5" t="s">
        <v>271</v>
      </c>
      <c r="G5" t="s">
        <v>276</v>
      </c>
    </row>
    <row r="6" spans="2:7">
      <c r="B6" t="s">
        <v>609</v>
      </c>
      <c r="C6" s="61" t="s">
        <v>608</v>
      </c>
      <c r="D6" s="102">
        <v>2014</v>
      </c>
      <c r="E6" s="63">
        <v>245.6</v>
      </c>
      <c r="F6" t="s">
        <v>271</v>
      </c>
      <c r="G6" t="s">
        <v>610</v>
      </c>
    </row>
    <row r="7" spans="2:7">
      <c r="B7" t="s">
        <v>612</v>
      </c>
      <c r="C7" t="s">
        <v>358</v>
      </c>
      <c r="D7" s="102">
        <v>2015</v>
      </c>
      <c r="E7" s="73">
        <f>'GDP deflator'!$L$2</f>
        <v>0.54555600983570685</v>
      </c>
      <c r="F7" t="s">
        <v>271</v>
      </c>
      <c r="G7" s="2" t="s">
        <v>621</v>
      </c>
    </row>
    <row r="8" spans="2:7">
      <c r="B8" t="s">
        <v>613</v>
      </c>
      <c r="C8" t="s">
        <v>358</v>
      </c>
      <c r="D8" s="102">
        <v>2016</v>
      </c>
      <c r="E8" s="73">
        <f>'GDP deflator'!$M$2</f>
        <v>0.32289879352040884</v>
      </c>
      <c r="F8" t="s">
        <v>271</v>
      </c>
      <c r="G8" s="2" t="s">
        <v>621</v>
      </c>
    </row>
    <row r="9" spans="2:7">
      <c r="B9" t="s">
        <v>357</v>
      </c>
      <c r="C9" t="s">
        <v>358</v>
      </c>
      <c r="D9" s="102">
        <v>2017</v>
      </c>
      <c r="E9" s="73">
        <f>'GDP deflator'!$N$2</f>
        <v>1.3811207776812899</v>
      </c>
      <c r="F9" t="s">
        <v>271</v>
      </c>
      <c r="G9" s="2" t="s">
        <v>621</v>
      </c>
    </row>
    <row r="10" spans="2:7">
      <c r="B10" t="s">
        <v>607</v>
      </c>
      <c r="C10" s="61" t="s">
        <v>614</v>
      </c>
      <c r="D10" s="102">
        <v>2017</v>
      </c>
      <c r="E10" s="73">
        <f>$E$5*(1-($E$9/100+$E$8/100))</f>
        <v>248.68883048485969</v>
      </c>
      <c r="F10" t="s">
        <v>619</v>
      </c>
    </row>
    <row r="11" spans="2:7">
      <c r="B11" t="s">
        <v>615</v>
      </c>
      <c r="C11" s="61" t="s">
        <v>614</v>
      </c>
      <c r="D11" s="102">
        <v>2016</v>
      </c>
      <c r="E11" s="73">
        <f>($E$10-$E$12)/2+$E$12</f>
        <v>248.10584884329194</v>
      </c>
      <c r="F11" s="73" t="s">
        <v>620</v>
      </c>
    </row>
    <row r="12" spans="2:7">
      <c r="B12" t="s">
        <v>616</v>
      </c>
      <c r="C12" s="61" t="s">
        <v>614</v>
      </c>
      <c r="D12" s="102">
        <v>2015</v>
      </c>
      <c r="E12" s="109">
        <f>($E$10-$E$13)/3+$E$13</f>
        <v>247.52286720172421</v>
      </c>
      <c r="F12" s="73" t="s">
        <v>620</v>
      </c>
    </row>
    <row r="13" spans="2:7">
      <c r="B13" t="s">
        <v>609</v>
      </c>
      <c r="C13" s="61" t="s">
        <v>614</v>
      </c>
      <c r="D13" s="102">
        <v>2014</v>
      </c>
      <c r="E13" s="63">
        <f>$E$6*(1+$E$7/100)</f>
        <v>246.93988556015648</v>
      </c>
      <c r="F13" t="s">
        <v>619</v>
      </c>
    </row>
    <row r="14" spans="2:7">
      <c r="B14" t="s">
        <v>300</v>
      </c>
      <c r="C14" t="s">
        <v>617</v>
      </c>
      <c r="D14" s="102">
        <v>2015</v>
      </c>
      <c r="E14" s="70">
        <f>GDP!$G$25</f>
        <v>1077590</v>
      </c>
      <c r="F14" t="s">
        <v>271</v>
      </c>
      <c r="G14" s="2" t="s">
        <v>336</v>
      </c>
    </row>
    <row r="15" spans="2:7">
      <c r="B15" t="s">
        <v>301</v>
      </c>
      <c r="C15" t="s">
        <v>104</v>
      </c>
      <c r="D15" s="102">
        <v>2015</v>
      </c>
      <c r="E15" s="70">
        <f>Population!$B$26</f>
        <v>46449565</v>
      </c>
      <c r="F15" t="s">
        <v>271</v>
      </c>
      <c r="G15" s="2" t="s">
        <v>337</v>
      </c>
    </row>
    <row r="16" spans="2:7">
      <c r="B16" t="s">
        <v>338</v>
      </c>
      <c r="C16" t="s">
        <v>325</v>
      </c>
      <c r="D16" s="102">
        <v>2015</v>
      </c>
      <c r="E16" s="63">
        <v>2.5099999999999998</v>
      </c>
      <c r="F16" t="s">
        <v>271</v>
      </c>
      <c r="G16" s="2" t="s">
        <v>618</v>
      </c>
    </row>
    <row r="17" spans="2:7">
      <c r="B17" s="58" t="s">
        <v>302</v>
      </c>
      <c r="C17" t="s">
        <v>103</v>
      </c>
      <c r="D17" s="102">
        <v>2015</v>
      </c>
      <c r="E17" s="71">
        <f>$E$12/(($E$14*1000)/($E$15/$E$16))</f>
        <v>4.2507905290179799</v>
      </c>
      <c r="F17" s="2" t="s">
        <v>385</v>
      </c>
      <c r="G17" s="2" t="s">
        <v>364</v>
      </c>
    </row>
    <row r="18" spans="2:7">
      <c r="E18" s="110">
        <f>(($E$14*1000)/($E$15/$E$16))</f>
        <v>58.22984348723179</v>
      </c>
    </row>
  </sheetData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AcroExch.pdfxml.1" dvAspect="DVASPECT_ICON" shapeId="25611" r:id="rId4">
          <objectPr defaultSize="0" r:id="rId5">
            <anchor moveWithCells="1">
              <from>
                <xdr:col>7</xdr:col>
                <xdr:colOff>228600</xdr:colOff>
                <xdr:row>12</xdr:row>
                <xdr:rowOff>171450</xdr:rowOff>
              </from>
              <to>
                <xdr:col>8</xdr:col>
                <xdr:colOff>533400</xdr:colOff>
                <xdr:row>16</xdr:row>
                <xdr:rowOff>95250</xdr:rowOff>
              </to>
            </anchor>
          </objectPr>
        </oleObject>
      </mc:Choice>
      <mc:Fallback>
        <oleObject progId="AcroExch.pdfxml.1" dvAspect="DVASPECT_ICON" shapeId="25611" r:id="rId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</sheetPr>
  <dimension ref="B2:F8"/>
  <sheetViews>
    <sheetView zoomScale="85" zoomScaleNormal="85" workbookViewId="0">
      <selection activeCell="D7" sqref="D7"/>
    </sheetView>
  </sheetViews>
  <sheetFormatPr baseColWidth="10" defaultColWidth="9.140625" defaultRowHeight="15"/>
  <cols>
    <col min="1" max="1" width="4.42578125" customWidth="1"/>
    <col min="2" max="2" width="21.85546875" bestFit="1" customWidth="1"/>
    <col min="3" max="3" width="33.140625" bestFit="1" customWidth="1"/>
    <col min="4" max="4" width="12.28515625" bestFit="1" customWidth="1"/>
    <col min="5" max="5" width="27.85546875" bestFit="1" customWidth="1"/>
    <col min="6" max="6" width="40.28515625" bestFit="1" customWidth="1"/>
  </cols>
  <sheetData>
    <row r="2" spans="2:6">
      <c r="B2" s="56" t="s">
        <v>623</v>
      </c>
      <c r="C2" s="79"/>
      <c r="D2" s="79"/>
      <c r="E2" s="79"/>
      <c r="F2" s="79"/>
    </row>
    <row r="4" spans="2:6">
      <c r="B4" t="s">
        <v>265</v>
      </c>
      <c r="C4" t="s">
        <v>101</v>
      </c>
      <c r="D4" t="s">
        <v>109</v>
      </c>
      <c r="E4" t="s">
        <v>267</v>
      </c>
      <c r="F4" t="s">
        <v>51</v>
      </c>
    </row>
    <row r="5" spans="2:6">
      <c r="B5" t="s">
        <v>412</v>
      </c>
      <c r="C5" t="s">
        <v>542</v>
      </c>
      <c r="D5" s="70">
        <f>'EU KLEMS - VA'!$AA$2</f>
        <v>980992</v>
      </c>
      <c r="E5" t="s">
        <v>271</v>
      </c>
      <c r="F5" s="2" t="s">
        <v>543</v>
      </c>
    </row>
    <row r="6" spans="2:6">
      <c r="B6" t="s">
        <v>544</v>
      </c>
      <c r="C6" t="s">
        <v>542</v>
      </c>
      <c r="D6" s="70">
        <f>'EU KLEMS - COMP'!$AA$2</f>
        <v>514565</v>
      </c>
      <c r="E6" t="s">
        <v>271</v>
      </c>
      <c r="F6" s="2" t="s">
        <v>543</v>
      </c>
    </row>
    <row r="7" spans="2:6">
      <c r="B7" t="s">
        <v>546</v>
      </c>
      <c r="C7" t="s">
        <v>542</v>
      </c>
      <c r="D7" s="70">
        <f>$D$5-$D$6</f>
        <v>466427</v>
      </c>
      <c r="E7" t="s">
        <v>545</v>
      </c>
      <c r="F7" s="2" t="s">
        <v>543</v>
      </c>
    </row>
    <row r="8" spans="2:6">
      <c r="B8" s="58" t="s">
        <v>20</v>
      </c>
      <c r="C8" t="s">
        <v>107</v>
      </c>
      <c r="D8" s="58">
        <f>$D$7/$D$5</f>
        <v>0.47546463171972858</v>
      </c>
      <c r="E8" t="s">
        <v>547</v>
      </c>
      <c r="F8" s="2" t="s">
        <v>543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</sheetPr>
  <dimension ref="B2:F7"/>
  <sheetViews>
    <sheetView zoomScale="85" zoomScaleNormal="85" workbookViewId="0">
      <selection activeCell="D6" sqref="D6"/>
    </sheetView>
  </sheetViews>
  <sheetFormatPr baseColWidth="10" defaultColWidth="9.140625" defaultRowHeight="15"/>
  <cols>
    <col min="1" max="1" width="3.5703125" customWidth="1"/>
    <col min="2" max="2" width="23.140625" bestFit="1" customWidth="1"/>
    <col min="3" max="3" width="18.28515625" bestFit="1" customWidth="1"/>
    <col min="4" max="4" width="9.28515625" bestFit="1" customWidth="1"/>
    <col min="5" max="5" width="79.42578125" bestFit="1" customWidth="1"/>
    <col min="6" max="6" width="126.5703125" bestFit="1" customWidth="1"/>
  </cols>
  <sheetData>
    <row r="2" spans="2:6">
      <c r="B2" s="56" t="s">
        <v>623</v>
      </c>
    </row>
    <row r="4" spans="2:6">
      <c r="B4" s="54" t="s">
        <v>265</v>
      </c>
      <c r="C4" s="53" t="s">
        <v>101</v>
      </c>
      <c r="D4" s="53" t="s">
        <v>109</v>
      </c>
      <c r="E4" s="53" t="s">
        <v>267</v>
      </c>
      <c r="F4" s="53" t="s">
        <v>51</v>
      </c>
    </row>
    <row r="5" spans="2:6">
      <c r="B5" t="s">
        <v>300</v>
      </c>
      <c r="C5" t="s">
        <v>617</v>
      </c>
      <c r="D5" s="70">
        <f>GDP!$G$25</f>
        <v>1077590</v>
      </c>
      <c r="E5" s="53" t="s">
        <v>271</v>
      </c>
      <c r="F5" s="2" t="s">
        <v>336</v>
      </c>
    </row>
    <row r="6" spans="2:6">
      <c r="B6" s="58" t="s">
        <v>359</v>
      </c>
      <c r="C6" s="53" t="s">
        <v>103</v>
      </c>
      <c r="D6" s="58">
        <f>('National Accounts'!$AS$15+'National Accounts'!$AS$22+0.75*'National Accounts'!$AS$12*0.05)/$D$5</f>
        <v>0.21941580285637394</v>
      </c>
      <c r="E6" s="53" t="s">
        <v>387</v>
      </c>
      <c r="F6" s="53" t="s">
        <v>363</v>
      </c>
    </row>
    <row r="7" spans="2:6">
      <c r="B7" s="58" t="s">
        <v>360</v>
      </c>
      <c r="C7" s="53" t="s">
        <v>361</v>
      </c>
      <c r="D7" s="58">
        <f>$D$6/Resume!$J$6</f>
        <v>5.1617646496230317E-2</v>
      </c>
      <c r="E7" s="53" t="s">
        <v>362</v>
      </c>
      <c r="F7" s="53" t="s">
        <v>364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6" tint="0.39997558519241921"/>
  </sheetPr>
  <dimension ref="B2:F8"/>
  <sheetViews>
    <sheetView zoomScale="85" zoomScaleNormal="85" workbookViewId="0">
      <selection activeCell="D7" sqref="D7"/>
    </sheetView>
  </sheetViews>
  <sheetFormatPr baseColWidth="10" defaultColWidth="9.140625" defaultRowHeight="15"/>
  <cols>
    <col min="1" max="1" width="3.5703125" customWidth="1"/>
    <col min="2" max="2" width="23.140625" bestFit="1" customWidth="1"/>
    <col min="3" max="3" width="18.28515625" bestFit="1" customWidth="1"/>
    <col min="4" max="4" width="9.28515625" bestFit="1" customWidth="1"/>
    <col min="5" max="5" width="19.42578125" customWidth="1"/>
    <col min="6" max="6" width="126.5703125" bestFit="1" customWidth="1"/>
  </cols>
  <sheetData>
    <row r="2" spans="2:6">
      <c r="B2" s="56" t="s">
        <v>550</v>
      </c>
    </row>
    <row r="3" spans="2:6">
      <c r="B3" s="56" t="s">
        <v>557</v>
      </c>
    </row>
    <row r="5" spans="2:6">
      <c r="B5" s="54" t="s">
        <v>265</v>
      </c>
      <c r="C5" s="53" t="s">
        <v>101</v>
      </c>
      <c r="D5" s="53" t="s">
        <v>109</v>
      </c>
      <c r="E5" s="53" t="s">
        <v>267</v>
      </c>
      <c r="F5" s="53" t="s">
        <v>51</v>
      </c>
    </row>
    <row r="6" spans="2:6">
      <c r="B6" t="s">
        <v>551</v>
      </c>
      <c r="C6" t="s">
        <v>552</v>
      </c>
      <c r="D6" s="70">
        <f>24*60</f>
        <v>1440</v>
      </c>
      <c r="E6" s="53" t="s">
        <v>271</v>
      </c>
      <c r="F6" s="2" t="s">
        <v>55</v>
      </c>
    </row>
    <row r="7" spans="2:6">
      <c r="B7" s="60" t="s">
        <v>555</v>
      </c>
      <c r="C7" s="53" t="s">
        <v>554</v>
      </c>
      <c r="D7" s="70">
        <v>444</v>
      </c>
      <c r="E7" s="53" t="s">
        <v>271</v>
      </c>
      <c r="F7" s="86" t="s">
        <v>553</v>
      </c>
    </row>
    <row r="8" spans="2:6">
      <c r="B8" s="58" t="s">
        <v>73</v>
      </c>
      <c r="C8" s="53" t="s">
        <v>107</v>
      </c>
      <c r="D8" s="58">
        <f>$D$7/$D$6</f>
        <v>0.30833333333333335</v>
      </c>
      <c r="E8" s="53" t="s">
        <v>556</v>
      </c>
      <c r="F8" s="53" t="s">
        <v>364</v>
      </c>
    </row>
  </sheetData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AcroExch.pdfxml.1" dvAspect="DVASPECT_ICON" shapeId="37890" r:id="rId4">
          <objectPr defaultSize="0" r:id="rId5">
            <anchor moveWithCells="1">
              <from>
                <xdr:col>10</xdr:col>
                <xdr:colOff>209550</xdr:colOff>
                <xdr:row>4</xdr:row>
                <xdr:rowOff>133350</xdr:rowOff>
              </from>
              <to>
                <xdr:col>11</xdr:col>
                <xdr:colOff>514350</xdr:colOff>
                <xdr:row>8</xdr:row>
                <xdr:rowOff>57150</xdr:rowOff>
              </to>
            </anchor>
          </objectPr>
        </oleObject>
      </mc:Choice>
      <mc:Fallback>
        <oleObject progId="AcroExch.pdfxml.1" dvAspect="DVASPECT_ICON" shapeId="37890" r:id="rId4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6" tint="0.39997558519241921"/>
  </sheetPr>
  <dimension ref="B2:G27"/>
  <sheetViews>
    <sheetView tabSelected="1" zoomScale="85" zoomScaleNormal="85" workbookViewId="0"/>
  </sheetViews>
  <sheetFormatPr baseColWidth="10" defaultColWidth="9.140625" defaultRowHeight="15"/>
  <cols>
    <col min="1" max="1" width="3.5703125" customWidth="1"/>
    <col min="2" max="2" width="46" bestFit="1" customWidth="1"/>
    <col min="3" max="3" width="8.42578125" bestFit="1" customWidth="1"/>
    <col min="4" max="4" width="8.42578125" customWidth="1"/>
    <col min="5" max="5" width="7.7109375" bestFit="1" customWidth="1"/>
    <col min="6" max="6" width="43" bestFit="1" customWidth="1"/>
    <col min="7" max="7" width="126.5703125" bestFit="1" customWidth="1"/>
  </cols>
  <sheetData>
    <row r="2" spans="2:7">
      <c r="B2" s="56" t="s">
        <v>622</v>
      </c>
    </row>
    <row r="4" spans="2:7">
      <c r="B4" s="54" t="s">
        <v>265</v>
      </c>
      <c r="C4" s="53" t="s">
        <v>101</v>
      </c>
      <c r="D4" s="53" t="s">
        <v>611</v>
      </c>
      <c r="E4" s="53" t="s">
        <v>109</v>
      </c>
      <c r="F4" s="53" t="s">
        <v>267</v>
      </c>
      <c r="G4" s="53" t="s">
        <v>51</v>
      </c>
    </row>
    <row r="5" spans="2:7">
      <c r="B5" t="s">
        <v>561</v>
      </c>
      <c r="C5" s="53" t="s">
        <v>105</v>
      </c>
      <c r="D5" s="53">
        <v>2016</v>
      </c>
      <c r="E5" s="93">
        <v>62.6</v>
      </c>
      <c r="F5" s="53" t="s">
        <v>271</v>
      </c>
      <c r="G5" s="95" t="s">
        <v>578</v>
      </c>
    </row>
    <row r="6" spans="2:7">
      <c r="B6" t="s">
        <v>562</v>
      </c>
      <c r="C6" s="53" t="s">
        <v>105</v>
      </c>
      <c r="D6" s="53">
        <v>2016</v>
      </c>
      <c r="E6" s="93">
        <v>62.2</v>
      </c>
      <c r="F6" s="53" t="s">
        <v>271</v>
      </c>
      <c r="G6" s="95" t="s">
        <v>578</v>
      </c>
    </row>
    <row r="7" spans="2:7">
      <c r="B7" t="s">
        <v>565</v>
      </c>
      <c r="C7" t="s">
        <v>563</v>
      </c>
      <c r="D7" s="53">
        <v>2016</v>
      </c>
      <c r="E7" s="62">
        <v>87.9</v>
      </c>
      <c r="F7" s="53" t="s">
        <v>271</v>
      </c>
      <c r="G7" s="95" t="s">
        <v>578</v>
      </c>
    </row>
    <row r="8" spans="2:7">
      <c r="B8" t="s">
        <v>564</v>
      </c>
      <c r="C8" t="s">
        <v>563</v>
      </c>
      <c r="D8" s="53">
        <v>2016</v>
      </c>
      <c r="E8" s="62">
        <v>83.8</v>
      </c>
      <c r="F8" s="53" t="s">
        <v>271</v>
      </c>
      <c r="G8" s="95" t="s">
        <v>578</v>
      </c>
    </row>
    <row r="9" spans="2:7">
      <c r="B9" t="s">
        <v>567</v>
      </c>
      <c r="C9" t="s">
        <v>563</v>
      </c>
      <c r="D9" s="53">
        <v>2016</v>
      </c>
      <c r="E9" s="62">
        <v>25.3</v>
      </c>
      <c r="F9" s="53" t="s">
        <v>271</v>
      </c>
      <c r="G9" s="95" t="s">
        <v>578</v>
      </c>
    </row>
    <row r="10" spans="2:7">
      <c r="B10" t="s">
        <v>566</v>
      </c>
      <c r="C10" t="s">
        <v>563</v>
      </c>
      <c r="D10" s="53">
        <v>2016</v>
      </c>
      <c r="E10" s="62">
        <v>21.5</v>
      </c>
      <c r="F10" s="53" t="s">
        <v>271</v>
      </c>
      <c r="G10" s="95" t="s">
        <v>578</v>
      </c>
    </row>
    <row r="11" spans="2:7">
      <c r="B11" t="s">
        <v>561</v>
      </c>
      <c r="C11" s="53" t="s">
        <v>105</v>
      </c>
      <c r="D11" s="53">
        <v>2014</v>
      </c>
      <c r="E11" s="62">
        <v>63.1</v>
      </c>
      <c r="F11" s="53" t="s">
        <v>271</v>
      </c>
      <c r="G11" s="95" t="s">
        <v>624</v>
      </c>
    </row>
    <row r="12" spans="2:7">
      <c r="B12" t="s">
        <v>562</v>
      </c>
      <c r="C12" s="53" t="s">
        <v>105</v>
      </c>
      <c r="D12" s="53">
        <v>2014</v>
      </c>
      <c r="E12" s="62">
        <v>62.2</v>
      </c>
      <c r="F12" s="53" t="s">
        <v>271</v>
      </c>
      <c r="G12" s="95" t="s">
        <v>624</v>
      </c>
    </row>
    <row r="13" spans="2:7">
      <c r="B13" t="s">
        <v>565</v>
      </c>
      <c r="C13" t="s">
        <v>563</v>
      </c>
      <c r="D13" s="53">
        <v>2014</v>
      </c>
      <c r="E13" s="62">
        <v>86.8</v>
      </c>
      <c r="F13" s="53" t="s">
        <v>271</v>
      </c>
      <c r="G13" s="95" t="s">
        <v>624</v>
      </c>
    </row>
    <row r="14" spans="2:7">
      <c r="B14" t="s">
        <v>564</v>
      </c>
      <c r="C14" t="s">
        <v>563</v>
      </c>
      <c r="D14" s="53">
        <v>2014</v>
      </c>
      <c r="E14" s="62">
        <v>82.7</v>
      </c>
      <c r="F14" s="53" t="s">
        <v>271</v>
      </c>
      <c r="G14" s="95" t="s">
        <v>624</v>
      </c>
    </row>
    <row r="15" spans="2:7">
      <c r="B15" t="s">
        <v>567</v>
      </c>
      <c r="C15" t="s">
        <v>563</v>
      </c>
      <c r="D15" s="53">
        <v>2014</v>
      </c>
      <c r="E15" s="62">
        <v>23.7</v>
      </c>
      <c r="F15" s="53" t="s">
        <v>271</v>
      </c>
      <c r="G15" s="95" t="s">
        <v>624</v>
      </c>
    </row>
    <row r="16" spans="2:7">
      <c r="B16" t="s">
        <v>566</v>
      </c>
      <c r="C16" t="s">
        <v>563</v>
      </c>
      <c r="D16" s="53">
        <v>2014</v>
      </c>
      <c r="E16" s="62">
        <v>20.399999999999999</v>
      </c>
      <c r="F16" s="53" t="s">
        <v>271</v>
      </c>
      <c r="G16" s="95" t="s">
        <v>624</v>
      </c>
    </row>
    <row r="17" spans="2:7">
      <c r="B17" t="s">
        <v>561</v>
      </c>
      <c r="C17" s="53" t="s">
        <v>105</v>
      </c>
      <c r="D17" s="53">
        <v>2015</v>
      </c>
      <c r="E17" s="62">
        <f>($E5+$E11)/2</f>
        <v>62.85</v>
      </c>
      <c r="F17" s="53" t="s">
        <v>620</v>
      </c>
      <c r="G17" s="95"/>
    </row>
    <row r="18" spans="2:7">
      <c r="B18" t="s">
        <v>562</v>
      </c>
      <c r="C18" s="53" t="s">
        <v>105</v>
      </c>
      <c r="D18" s="53">
        <v>2015</v>
      </c>
      <c r="E18" s="62">
        <f t="shared" ref="E18:E22" si="0">($E6+$E12)/2</f>
        <v>62.2</v>
      </c>
      <c r="F18" s="53" t="s">
        <v>620</v>
      </c>
      <c r="G18" s="95"/>
    </row>
    <row r="19" spans="2:7">
      <c r="B19" t="s">
        <v>565</v>
      </c>
      <c r="C19" t="s">
        <v>563</v>
      </c>
      <c r="D19" s="53">
        <v>2015</v>
      </c>
      <c r="E19" s="62">
        <f t="shared" si="0"/>
        <v>87.35</v>
      </c>
      <c r="F19" s="53" t="s">
        <v>620</v>
      </c>
      <c r="G19" s="95"/>
    </row>
    <row r="20" spans="2:7">
      <c r="B20" t="s">
        <v>564</v>
      </c>
      <c r="C20" t="s">
        <v>563</v>
      </c>
      <c r="D20" s="53">
        <v>2015</v>
      </c>
      <c r="E20" s="62">
        <f t="shared" si="0"/>
        <v>83.25</v>
      </c>
      <c r="F20" s="53" t="s">
        <v>620</v>
      </c>
      <c r="G20" s="95"/>
    </row>
    <row r="21" spans="2:7">
      <c r="B21" t="s">
        <v>567</v>
      </c>
      <c r="C21" t="s">
        <v>563</v>
      </c>
      <c r="D21" s="53">
        <v>2015</v>
      </c>
      <c r="E21" s="62">
        <f t="shared" si="0"/>
        <v>24.5</v>
      </c>
      <c r="F21" s="53" t="s">
        <v>620</v>
      </c>
      <c r="G21" s="95"/>
    </row>
    <row r="22" spans="2:7">
      <c r="B22" t="s">
        <v>566</v>
      </c>
      <c r="C22" t="s">
        <v>563</v>
      </c>
      <c r="D22" s="53">
        <v>2015</v>
      </c>
      <c r="E22" s="62">
        <f t="shared" si="0"/>
        <v>20.95</v>
      </c>
      <c r="F22" s="53" t="s">
        <v>620</v>
      </c>
      <c r="G22" s="95"/>
    </row>
    <row r="23" spans="2:7">
      <c r="B23" t="s">
        <v>568</v>
      </c>
      <c r="C23" t="s">
        <v>104</v>
      </c>
      <c r="D23" s="53">
        <v>2015</v>
      </c>
      <c r="E23" s="70">
        <f>Population!$C$26</f>
        <v>516160</v>
      </c>
      <c r="F23" s="53" t="s">
        <v>271</v>
      </c>
      <c r="G23" s="2" t="s">
        <v>337</v>
      </c>
    </row>
    <row r="24" spans="2:7">
      <c r="B24" t="s">
        <v>569</v>
      </c>
      <c r="C24" t="s">
        <v>104</v>
      </c>
      <c r="D24" s="53">
        <v>2015</v>
      </c>
      <c r="E24" s="70">
        <f>Population!$G$26</f>
        <v>264055</v>
      </c>
      <c r="F24" s="53" t="s">
        <v>271</v>
      </c>
      <c r="G24" s="2" t="s">
        <v>337</v>
      </c>
    </row>
    <row r="25" spans="2:7">
      <c r="B25" t="s">
        <v>570</v>
      </c>
      <c r="C25" t="s">
        <v>104</v>
      </c>
      <c r="D25" s="53">
        <v>2015</v>
      </c>
      <c r="E25" s="70">
        <f>Population!$E$26</f>
        <v>252105</v>
      </c>
      <c r="F25" s="53" t="s">
        <v>271</v>
      </c>
      <c r="G25" s="2" t="s">
        <v>337</v>
      </c>
    </row>
    <row r="26" spans="2:7">
      <c r="B26" s="58" t="s">
        <v>558</v>
      </c>
      <c r="C26" s="53" t="s">
        <v>563</v>
      </c>
      <c r="D26" s="53">
        <v>2015</v>
      </c>
      <c r="E26" s="71">
        <f>'Working Life'!$G$21</f>
        <v>35</v>
      </c>
      <c r="F26" s="53" t="s">
        <v>271</v>
      </c>
      <c r="G26" s="86" t="s">
        <v>576</v>
      </c>
    </row>
    <row r="27" spans="2:7">
      <c r="B27" s="58" t="s">
        <v>559</v>
      </c>
      <c r="C27" s="53" t="s">
        <v>563</v>
      </c>
      <c r="D27" s="53">
        <v>2015</v>
      </c>
      <c r="E27" s="71">
        <f>(($E$24*$E$21)+($E$25*$E$22))/$E$23</f>
        <v>22.766094331215125</v>
      </c>
      <c r="F27" s="53" t="s">
        <v>577</v>
      </c>
      <c r="G27" s="86" t="s">
        <v>364</v>
      </c>
    </row>
  </sheetData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AcroExch.pdfxml.1" dvAspect="DVASPECT_ICON" shapeId="38914" r:id="rId4">
          <objectPr defaultSize="0" r:id="rId5">
            <anchor moveWithCells="1">
              <from>
                <xdr:col>9</xdr:col>
                <xdr:colOff>533400</xdr:colOff>
                <xdr:row>16</xdr:row>
                <xdr:rowOff>142875</xdr:rowOff>
              </from>
              <to>
                <xdr:col>11</xdr:col>
                <xdr:colOff>228600</xdr:colOff>
                <xdr:row>20</xdr:row>
                <xdr:rowOff>66675</xdr:rowOff>
              </to>
            </anchor>
          </objectPr>
        </oleObject>
      </mc:Choice>
      <mc:Fallback>
        <oleObject progId="AcroExch.pdfxml.1" dvAspect="DVASPECT_ICON" shapeId="38914" r:id="rId4"/>
      </mc:Fallback>
    </mc:AlternateContent>
    <mc:AlternateContent xmlns:mc="http://schemas.openxmlformats.org/markup-compatibility/2006">
      <mc:Choice Requires="x14">
        <oleObject progId="AcroExch.pdfxml.1" dvAspect="DVASPECT_ICON" shapeId="38915" r:id="rId6">
          <objectPr defaultSize="0" r:id="rId7">
            <anchor moveWithCells="1">
              <from>
                <xdr:col>8</xdr:col>
                <xdr:colOff>152400</xdr:colOff>
                <xdr:row>16</xdr:row>
                <xdr:rowOff>142875</xdr:rowOff>
              </from>
              <to>
                <xdr:col>9</xdr:col>
                <xdr:colOff>457200</xdr:colOff>
                <xdr:row>20</xdr:row>
                <xdr:rowOff>66675</xdr:rowOff>
              </to>
            </anchor>
          </objectPr>
        </oleObject>
      </mc:Choice>
      <mc:Fallback>
        <oleObject progId="AcroExch.pdfxml.1" dvAspect="DVASPECT_ICON" shapeId="38915" r:id="rId6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6" tint="0.39997558519241921"/>
  </sheetPr>
  <dimension ref="B2:F9"/>
  <sheetViews>
    <sheetView zoomScale="85" zoomScaleNormal="85" workbookViewId="0"/>
  </sheetViews>
  <sheetFormatPr baseColWidth="10" defaultColWidth="9.140625" defaultRowHeight="15"/>
  <cols>
    <col min="1" max="1" width="3.5703125" customWidth="1"/>
    <col min="2" max="2" width="39.42578125" bestFit="1" customWidth="1"/>
    <col min="3" max="3" width="8.42578125" bestFit="1" customWidth="1"/>
    <col min="4" max="4" width="9.28515625" bestFit="1" customWidth="1"/>
    <col min="5" max="5" width="43" bestFit="1" customWidth="1"/>
    <col min="6" max="6" width="126.5703125" bestFit="1" customWidth="1"/>
  </cols>
  <sheetData>
    <row r="2" spans="2:6">
      <c r="B2" s="56" t="s">
        <v>623</v>
      </c>
    </row>
    <row r="3" spans="2:6">
      <c r="B3" s="56" t="s">
        <v>632</v>
      </c>
    </row>
    <row r="5" spans="2:6">
      <c r="B5" s="54" t="s">
        <v>265</v>
      </c>
      <c r="C5" s="53" t="s">
        <v>101</v>
      </c>
      <c r="D5" s="53" t="s">
        <v>109</v>
      </c>
      <c r="E5" s="53" t="s">
        <v>267</v>
      </c>
      <c r="F5" s="53" t="s">
        <v>51</v>
      </c>
    </row>
    <row r="6" spans="2:6">
      <c r="B6" t="s">
        <v>579</v>
      </c>
      <c r="C6" s="53" t="s">
        <v>580</v>
      </c>
      <c r="D6" s="73">
        <v>16046.47</v>
      </c>
      <c r="E6" s="53" t="s">
        <v>271</v>
      </c>
      <c r="F6" s="95" t="s">
        <v>625</v>
      </c>
    </row>
    <row r="7" spans="2:6">
      <c r="B7" t="s">
        <v>582</v>
      </c>
      <c r="C7" s="53" t="s">
        <v>580</v>
      </c>
      <c r="D7" s="73">
        <v>25063.81</v>
      </c>
      <c r="E7" s="53" t="s">
        <v>271</v>
      </c>
      <c r="F7" s="95" t="s">
        <v>625</v>
      </c>
    </row>
    <row r="8" spans="2:6">
      <c r="B8" s="58" t="s">
        <v>581</v>
      </c>
      <c r="C8" s="53" t="s">
        <v>103</v>
      </c>
      <c r="D8" s="58">
        <f>$D$7/$D$6</f>
        <v>1.5619516317295954</v>
      </c>
      <c r="E8" s="53" t="s">
        <v>585</v>
      </c>
      <c r="F8" s="95" t="s">
        <v>364</v>
      </c>
    </row>
    <row r="9" spans="2:6">
      <c r="B9" s="58" t="s">
        <v>583</v>
      </c>
      <c r="C9" s="53" t="s">
        <v>584</v>
      </c>
      <c r="D9" s="58">
        <v>0.50439999999999996</v>
      </c>
      <c r="E9" s="96" t="s">
        <v>271</v>
      </c>
      <c r="F9" s="2" t="s">
        <v>631</v>
      </c>
    </row>
  </sheetData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AcroExch.pdfxml.1" dvAspect="DVASPECT_ICON" shapeId="41987" r:id="rId4">
          <objectPr defaultSize="0" r:id="rId5">
            <anchor moveWithCells="1">
              <from>
                <xdr:col>7</xdr:col>
                <xdr:colOff>571500</xdr:colOff>
                <xdr:row>7</xdr:row>
                <xdr:rowOff>114300</xdr:rowOff>
              </from>
              <to>
                <xdr:col>9</xdr:col>
                <xdr:colOff>276225</xdr:colOff>
                <xdr:row>11</xdr:row>
                <xdr:rowOff>38100</xdr:rowOff>
              </to>
            </anchor>
          </objectPr>
        </oleObject>
      </mc:Choice>
      <mc:Fallback>
        <oleObject progId="AcroExch.pdfxml.1" dvAspect="DVASPECT_ICON" shapeId="41987" r:id="rId4"/>
      </mc:Fallback>
    </mc:AlternateContent>
    <mc:AlternateContent xmlns:mc="http://schemas.openxmlformats.org/markup-compatibility/2006">
      <mc:Choice Requires="x14">
        <oleObject progId="AcroExch.pdfxml.1" dvAspect="DVASPECT_ICON" shapeId="41988" r:id="rId6">
          <objectPr defaultSize="0" r:id="rId7">
            <anchor moveWithCells="1">
              <from>
                <xdr:col>9</xdr:col>
                <xdr:colOff>381000</xdr:colOff>
                <xdr:row>7</xdr:row>
                <xdr:rowOff>114300</xdr:rowOff>
              </from>
              <to>
                <xdr:col>11</xdr:col>
                <xdr:colOff>85725</xdr:colOff>
                <xdr:row>11</xdr:row>
                <xdr:rowOff>38100</xdr:rowOff>
              </to>
            </anchor>
          </objectPr>
        </oleObject>
      </mc:Choice>
      <mc:Fallback>
        <oleObject progId="AcroExch.pdfxml.1" dvAspect="DVASPECT_ICON" shapeId="41988" r:id="rId6"/>
      </mc:Fallback>
    </mc:AlternateContent>
    <mc:AlternateContent xmlns:mc="http://schemas.openxmlformats.org/markup-compatibility/2006">
      <mc:Choice Requires="x14">
        <oleObject progId="AcroExch.Document.DC" dvAspect="DVASPECT_ICON" shapeId="41989" r:id="rId8">
          <objectPr defaultSize="0" r:id="rId9">
            <anchor moveWithCells="1">
              <from>
                <xdr:col>6</xdr:col>
                <xdr:colOff>171450</xdr:colOff>
                <xdr:row>7</xdr:row>
                <xdr:rowOff>114300</xdr:rowOff>
              </from>
              <to>
                <xdr:col>7</xdr:col>
                <xdr:colOff>476250</xdr:colOff>
                <xdr:row>11</xdr:row>
                <xdr:rowOff>38100</xdr:rowOff>
              </to>
            </anchor>
          </objectPr>
        </oleObject>
      </mc:Choice>
      <mc:Fallback>
        <oleObject progId="AcroExch.Document.DC" dvAspect="DVASPECT_ICON" shapeId="41989" r:id="rId8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</sheetPr>
  <dimension ref="B2:F9"/>
  <sheetViews>
    <sheetView zoomScale="85" zoomScaleNormal="85" workbookViewId="0"/>
  </sheetViews>
  <sheetFormatPr baseColWidth="10" defaultColWidth="9.140625" defaultRowHeight="15"/>
  <cols>
    <col min="1" max="1" width="3.5703125" customWidth="1"/>
    <col min="2" max="2" width="39.42578125" bestFit="1" customWidth="1"/>
    <col min="3" max="3" width="11" bestFit="1" customWidth="1"/>
    <col min="4" max="4" width="9.28515625" bestFit="1" customWidth="1"/>
    <col min="5" max="5" width="77.85546875" bestFit="1" customWidth="1"/>
    <col min="6" max="6" width="126.5703125" bestFit="1" customWidth="1"/>
  </cols>
  <sheetData>
    <row r="2" spans="2:6">
      <c r="B2" s="56" t="s">
        <v>623</v>
      </c>
    </row>
    <row r="4" spans="2:6">
      <c r="B4" s="54" t="s">
        <v>265</v>
      </c>
      <c r="C4" s="53" t="s">
        <v>101</v>
      </c>
      <c r="D4" s="53" t="s">
        <v>109</v>
      </c>
      <c r="E4" s="53" t="s">
        <v>267</v>
      </c>
      <c r="F4" s="53" t="s">
        <v>51</v>
      </c>
    </row>
    <row r="5" spans="2:6">
      <c r="B5" s="58" t="s">
        <v>599</v>
      </c>
      <c r="C5" s="53" t="s">
        <v>103</v>
      </c>
      <c r="D5" s="58">
        <f>'SS Contributions'!$G$447/100</f>
        <v>0.11355999999999999</v>
      </c>
      <c r="E5" s="53" t="s">
        <v>604</v>
      </c>
      <c r="F5" s="95" t="s">
        <v>602</v>
      </c>
    </row>
    <row r="6" spans="2:6">
      <c r="B6" t="s">
        <v>600</v>
      </c>
      <c r="C6" s="53" t="s">
        <v>103</v>
      </c>
      <c r="D6" s="101">
        <f>'Total Tax Revenues'!$G$471/100</f>
        <v>0.33627000000000001</v>
      </c>
      <c r="E6" s="53" t="s">
        <v>271</v>
      </c>
      <c r="F6" s="95" t="s">
        <v>603</v>
      </c>
    </row>
    <row r="7" spans="2:6">
      <c r="B7" s="58" t="s">
        <v>601</v>
      </c>
      <c r="C7" s="53" t="s">
        <v>103</v>
      </c>
      <c r="D7" s="58">
        <f>$D$6-$D$5</f>
        <v>0.22271000000000002</v>
      </c>
      <c r="E7" s="53" t="s">
        <v>606</v>
      </c>
      <c r="F7" s="95" t="s">
        <v>364</v>
      </c>
    </row>
    <row r="8" spans="2:6">
      <c r="B8" s="58" t="s">
        <v>76</v>
      </c>
      <c r="C8" s="53" t="s">
        <v>605</v>
      </c>
      <c r="D8" s="58">
        <v>0.89236249999999995</v>
      </c>
      <c r="E8" s="96" t="s">
        <v>271</v>
      </c>
      <c r="F8" s="59" t="s">
        <v>626</v>
      </c>
    </row>
    <row r="9" spans="2:6">
      <c r="B9" s="58" t="s">
        <v>77</v>
      </c>
      <c r="C9" s="53" t="s">
        <v>605</v>
      </c>
      <c r="D9" s="58">
        <v>0.1146045</v>
      </c>
      <c r="E9" s="96" t="s">
        <v>271</v>
      </c>
      <c r="F9" s="59" t="s">
        <v>626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6" tint="0.39997558519241921"/>
  </sheetPr>
  <dimension ref="B2:K50"/>
  <sheetViews>
    <sheetView zoomScale="85" zoomScaleNormal="85" workbookViewId="0"/>
  </sheetViews>
  <sheetFormatPr baseColWidth="10" defaultColWidth="9.140625" defaultRowHeight="15"/>
  <cols>
    <col min="1" max="1" width="4.42578125" customWidth="1"/>
    <col min="2" max="2" width="12.5703125" customWidth="1"/>
    <col min="3" max="4" width="12.28515625" customWidth="1"/>
    <col min="5" max="5" width="10.85546875" customWidth="1"/>
    <col min="6" max="6" width="81.5703125" bestFit="1" customWidth="1"/>
    <col min="7" max="7" width="66" bestFit="1" customWidth="1"/>
    <col min="8" max="8" width="15" customWidth="1"/>
  </cols>
  <sheetData>
    <row r="2" spans="2:11">
      <c r="B2" s="56"/>
    </row>
    <row r="3" spans="2:11">
      <c r="B3" s="56" t="s">
        <v>629</v>
      </c>
    </row>
    <row r="4" spans="2:11">
      <c r="B4" s="56" t="s">
        <v>264</v>
      </c>
    </row>
    <row r="6" spans="2:11">
      <c r="B6" t="s">
        <v>265</v>
      </c>
      <c r="C6" t="s">
        <v>266</v>
      </c>
      <c r="D6" t="s">
        <v>611</v>
      </c>
      <c r="E6" t="s">
        <v>109</v>
      </c>
      <c r="F6" t="s">
        <v>267</v>
      </c>
      <c r="G6" t="s">
        <v>51</v>
      </c>
      <c r="H6" t="s">
        <v>268</v>
      </c>
    </row>
    <row r="7" spans="2:11">
      <c r="B7" t="s">
        <v>269</v>
      </c>
      <c r="C7" s="57" t="s">
        <v>270</v>
      </c>
      <c r="D7" s="59">
        <v>2015</v>
      </c>
      <c r="E7" s="58">
        <v>0.48</v>
      </c>
      <c r="F7" t="s">
        <v>627</v>
      </c>
      <c r="G7" s="59" t="s">
        <v>630</v>
      </c>
      <c r="H7" t="s">
        <v>273</v>
      </c>
    </row>
    <row r="8" spans="2:11">
      <c r="B8" t="s">
        <v>269</v>
      </c>
      <c r="C8" s="57" t="s">
        <v>279</v>
      </c>
      <c r="D8" s="59">
        <v>2015</v>
      </c>
      <c r="E8" s="58">
        <v>0.12720000000000001</v>
      </c>
      <c r="F8" t="s">
        <v>627</v>
      </c>
      <c r="G8" s="59" t="s">
        <v>630</v>
      </c>
      <c r="H8" t="s">
        <v>273</v>
      </c>
    </row>
    <row r="9" spans="2:11">
      <c r="B9" t="s">
        <v>269</v>
      </c>
      <c r="C9" s="57" t="s">
        <v>281</v>
      </c>
      <c r="D9" s="59">
        <v>2015</v>
      </c>
      <c r="E9" s="58">
        <v>0.1384</v>
      </c>
      <c r="F9" t="s">
        <v>627</v>
      </c>
      <c r="G9" s="59" t="s">
        <v>630</v>
      </c>
      <c r="H9" t="s">
        <v>273</v>
      </c>
    </row>
    <row r="10" spans="2:11">
      <c r="B10" t="s">
        <v>269</v>
      </c>
      <c r="C10" s="57" t="s">
        <v>282</v>
      </c>
      <c r="D10" s="59">
        <v>2015</v>
      </c>
      <c r="E10" s="58">
        <v>0.21190000000000001</v>
      </c>
      <c r="F10" t="s">
        <v>627</v>
      </c>
      <c r="G10" s="59" t="s">
        <v>630</v>
      </c>
      <c r="H10" t="s">
        <v>273</v>
      </c>
      <c r="K10" s="74"/>
    </row>
    <row r="11" spans="2:11">
      <c r="B11" t="s">
        <v>269</v>
      </c>
      <c r="C11" s="57" t="s">
        <v>283</v>
      </c>
      <c r="D11" s="59">
        <v>2015</v>
      </c>
      <c r="E11" s="58">
        <v>0.52249999999999996</v>
      </c>
      <c r="F11" t="s">
        <v>627</v>
      </c>
      <c r="G11" s="59" t="s">
        <v>630</v>
      </c>
      <c r="H11" t="s">
        <v>273</v>
      </c>
      <c r="K11" s="74"/>
    </row>
    <row r="12" spans="2:11">
      <c r="B12" t="s">
        <v>269</v>
      </c>
      <c r="C12" s="57" t="s">
        <v>285</v>
      </c>
      <c r="D12" s="59">
        <v>2015</v>
      </c>
      <c r="E12" s="58">
        <v>0.1101</v>
      </c>
      <c r="F12" t="s">
        <v>627</v>
      </c>
      <c r="G12" s="59" t="s">
        <v>630</v>
      </c>
      <c r="H12" t="s">
        <v>273</v>
      </c>
      <c r="K12" s="74"/>
    </row>
    <row r="13" spans="2:11">
      <c r="B13" t="s">
        <v>269</v>
      </c>
      <c r="C13" s="57" t="s">
        <v>288</v>
      </c>
      <c r="D13" s="59">
        <v>2015</v>
      </c>
      <c r="E13" s="58">
        <v>0.13400000000000001</v>
      </c>
      <c r="F13" t="s">
        <v>627</v>
      </c>
      <c r="G13" s="59" t="s">
        <v>630</v>
      </c>
      <c r="H13" t="s">
        <v>273</v>
      </c>
      <c r="K13" s="74"/>
    </row>
    <row r="14" spans="2:11">
      <c r="B14" t="s">
        <v>269</v>
      </c>
      <c r="C14" s="57" t="s">
        <v>290</v>
      </c>
      <c r="D14" s="59">
        <v>2015</v>
      </c>
      <c r="E14" s="58">
        <v>0.1207</v>
      </c>
      <c r="F14" t="s">
        <v>627</v>
      </c>
      <c r="G14" s="59" t="s">
        <v>630</v>
      </c>
      <c r="H14" t="s">
        <v>273</v>
      </c>
      <c r="K14" s="74"/>
    </row>
    <row r="15" spans="2:11">
      <c r="B15" t="s">
        <v>291</v>
      </c>
      <c r="C15" t="s">
        <v>270</v>
      </c>
      <c r="D15" s="59">
        <v>2017</v>
      </c>
      <c r="E15" s="3">
        <v>0.68899999999999995</v>
      </c>
      <c r="F15" t="s">
        <v>271</v>
      </c>
      <c r="G15" t="s">
        <v>272</v>
      </c>
      <c r="H15" t="s">
        <v>277</v>
      </c>
      <c r="K15" s="74"/>
    </row>
    <row r="16" spans="2:11">
      <c r="B16" t="s">
        <v>291</v>
      </c>
      <c r="C16" t="s">
        <v>270</v>
      </c>
      <c r="D16" s="59">
        <v>2017</v>
      </c>
      <c r="E16" s="3">
        <v>0.67800000000000005</v>
      </c>
      <c r="F16" t="s">
        <v>271</v>
      </c>
      <c r="G16" t="s">
        <v>292</v>
      </c>
      <c r="H16" t="s">
        <v>277</v>
      </c>
      <c r="K16" s="74"/>
    </row>
    <row r="17" spans="2:11">
      <c r="B17" t="s">
        <v>291</v>
      </c>
      <c r="C17" t="s">
        <v>274</v>
      </c>
      <c r="D17" s="59">
        <v>2017</v>
      </c>
      <c r="E17" s="3">
        <f>-2.9*0.2/258.6</f>
        <v>-2.2428460943542147E-3</v>
      </c>
      <c r="F17" t="s">
        <v>275</v>
      </c>
      <c r="G17" t="s">
        <v>293</v>
      </c>
      <c r="H17" t="s">
        <v>277</v>
      </c>
      <c r="K17" s="74"/>
    </row>
    <row r="18" spans="2:11">
      <c r="B18" t="s">
        <v>291</v>
      </c>
      <c r="C18" t="s">
        <v>294</v>
      </c>
      <c r="D18" s="59">
        <v>2017</v>
      </c>
      <c r="E18" s="3">
        <f>-0.2*0.25/253</f>
        <v>-1.9762845849802371E-4</v>
      </c>
      <c r="F18" t="s">
        <v>275</v>
      </c>
      <c r="G18" t="s">
        <v>276</v>
      </c>
      <c r="H18" t="s">
        <v>277</v>
      </c>
      <c r="K18" s="74"/>
    </row>
    <row r="19" spans="2:11">
      <c r="B19" t="s">
        <v>291</v>
      </c>
      <c r="C19" t="s">
        <v>278</v>
      </c>
      <c r="D19" s="59">
        <v>2017</v>
      </c>
      <c r="E19" s="3">
        <f>51.8*0.2/258.6</f>
        <v>4.0061871616395975E-2</v>
      </c>
      <c r="F19" t="s">
        <v>275</v>
      </c>
      <c r="G19" t="s">
        <v>293</v>
      </c>
      <c r="H19" t="s">
        <v>277</v>
      </c>
    </row>
    <row r="20" spans="2:11">
      <c r="B20" t="s">
        <v>291</v>
      </c>
      <c r="C20" t="s">
        <v>295</v>
      </c>
      <c r="D20" s="59">
        <v>2017</v>
      </c>
      <c r="E20" s="3">
        <f>71.7*0.25/253</f>
        <v>7.0849802371541509E-2</v>
      </c>
      <c r="F20" t="s">
        <v>275</v>
      </c>
      <c r="G20" t="s">
        <v>276</v>
      </c>
      <c r="H20" t="s">
        <v>277</v>
      </c>
    </row>
    <row r="21" spans="2:11">
      <c r="B21" t="s">
        <v>291</v>
      </c>
      <c r="C21" t="s">
        <v>279</v>
      </c>
      <c r="D21" s="59">
        <v>2017</v>
      </c>
      <c r="E21" s="3">
        <f>$E$17+$E$19</f>
        <v>3.7819025522041763E-2</v>
      </c>
      <c r="F21" t="s">
        <v>280</v>
      </c>
      <c r="G21" t="s">
        <v>293</v>
      </c>
      <c r="H21" t="s">
        <v>277</v>
      </c>
    </row>
    <row r="22" spans="2:11">
      <c r="B22" t="s">
        <v>291</v>
      </c>
      <c r="C22" t="s">
        <v>281</v>
      </c>
      <c r="D22" s="59">
        <v>2017</v>
      </c>
      <c r="E22" s="3">
        <f>120.3*0.2/258.6</f>
        <v>9.3039443155452442E-2</v>
      </c>
      <c r="F22" t="s">
        <v>275</v>
      </c>
      <c r="G22" t="s">
        <v>293</v>
      </c>
      <c r="H22" t="s">
        <v>277</v>
      </c>
    </row>
    <row r="23" spans="2:11">
      <c r="B23" t="s">
        <v>291</v>
      </c>
      <c r="C23" t="s">
        <v>296</v>
      </c>
      <c r="D23" s="59">
        <v>2017</v>
      </c>
      <c r="E23" s="3">
        <f>177*0.25/253</f>
        <v>0.17490118577075098</v>
      </c>
      <c r="F23" t="s">
        <v>275</v>
      </c>
      <c r="G23" t="s">
        <v>276</v>
      </c>
      <c r="H23" t="s">
        <v>277</v>
      </c>
    </row>
    <row r="24" spans="2:11">
      <c r="B24" t="s">
        <v>291</v>
      </c>
      <c r="C24" t="s">
        <v>282</v>
      </c>
      <c r="D24" s="59">
        <v>2017</v>
      </c>
      <c r="E24" s="3">
        <f>232*0.2/258.6</f>
        <v>0.17942768754833721</v>
      </c>
      <c r="F24" t="s">
        <v>275</v>
      </c>
      <c r="G24" t="s">
        <v>293</v>
      </c>
      <c r="H24" t="s">
        <v>277</v>
      </c>
    </row>
    <row r="25" spans="2:11">
      <c r="B25" t="s">
        <v>291</v>
      </c>
      <c r="C25" t="s">
        <v>297</v>
      </c>
      <c r="D25" s="59">
        <v>2017</v>
      </c>
      <c r="E25" s="3">
        <f>367.6*0.15/253</f>
        <v>0.21794466403162055</v>
      </c>
      <c r="F25" t="s">
        <v>275</v>
      </c>
      <c r="G25" t="s">
        <v>276</v>
      </c>
      <c r="H25" t="s">
        <v>277</v>
      </c>
    </row>
    <row r="26" spans="2:11">
      <c r="B26" t="s">
        <v>291</v>
      </c>
      <c r="C26" t="s">
        <v>283</v>
      </c>
      <c r="D26" s="59">
        <v>2017</v>
      </c>
      <c r="E26" s="3">
        <f>1-($E$24+$E$22+$E$21)</f>
        <v>0.68971384377416856</v>
      </c>
      <c r="F26" t="s">
        <v>298</v>
      </c>
      <c r="G26" t="s">
        <v>293</v>
      </c>
      <c r="H26" t="s">
        <v>277</v>
      </c>
    </row>
    <row r="27" spans="2:11">
      <c r="B27" t="s">
        <v>291</v>
      </c>
      <c r="C27" t="s">
        <v>284</v>
      </c>
      <c r="D27" s="59">
        <v>2017</v>
      </c>
      <c r="E27" s="3">
        <v>0.53639999999999999</v>
      </c>
      <c r="F27" t="s">
        <v>271</v>
      </c>
      <c r="G27" t="s">
        <v>272</v>
      </c>
      <c r="H27" t="s">
        <v>277</v>
      </c>
    </row>
    <row r="28" spans="2:11">
      <c r="B28" t="s">
        <v>291</v>
      </c>
      <c r="C28" t="s">
        <v>284</v>
      </c>
      <c r="D28" s="59">
        <v>2017</v>
      </c>
      <c r="E28" s="3">
        <v>0.52700000000000002</v>
      </c>
      <c r="F28" t="s">
        <v>271</v>
      </c>
      <c r="G28" t="s">
        <v>292</v>
      </c>
      <c r="H28" t="s">
        <v>277</v>
      </c>
    </row>
    <row r="29" spans="2:11">
      <c r="B29" t="s">
        <v>291</v>
      </c>
      <c r="C29" t="s">
        <v>285</v>
      </c>
      <c r="D29" s="59">
        <v>2017</v>
      </c>
      <c r="E29" s="3">
        <f>$E$27-$E$31</f>
        <v>0.13150000000000001</v>
      </c>
      <c r="F29" t="s">
        <v>286</v>
      </c>
      <c r="G29" t="s">
        <v>272</v>
      </c>
      <c r="H29" t="s">
        <v>277</v>
      </c>
    </row>
    <row r="30" spans="2:11">
      <c r="B30" t="s">
        <v>291</v>
      </c>
      <c r="C30" t="s">
        <v>285</v>
      </c>
      <c r="D30" s="59">
        <v>2017</v>
      </c>
      <c r="E30" s="3">
        <f>$E$28-$E$32</f>
        <v>0.129</v>
      </c>
      <c r="F30" t="s">
        <v>286</v>
      </c>
      <c r="G30" t="s">
        <v>292</v>
      </c>
      <c r="H30" t="s">
        <v>277</v>
      </c>
    </row>
    <row r="31" spans="2:11">
      <c r="B31" t="s">
        <v>291</v>
      </c>
      <c r="C31" t="s">
        <v>287</v>
      </c>
      <c r="D31" s="59">
        <v>2017</v>
      </c>
      <c r="E31" s="3">
        <v>0.40489999999999998</v>
      </c>
      <c r="F31" t="s">
        <v>271</v>
      </c>
      <c r="G31" t="s">
        <v>272</v>
      </c>
      <c r="H31" t="s">
        <v>277</v>
      </c>
    </row>
    <row r="32" spans="2:11">
      <c r="B32" t="s">
        <v>291</v>
      </c>
      <c r="C32" t="s">
        <v>287</v>
      </c>
      <c r="D32" s="59">
        <v>2017</v>
      </c>
      <c r="E32" s="3">
        <v>0.39800000000000002</v>
      </c>
      <c r="F32" t="s">
        <v>271</v>
      </c>
      <c r="G32" t="s">
        <v>292</v>
      </c>
      <c r="H32" t="s">
        <v>277</v>
      </c>
    </row>
    <row r="33" spans="2:8">
      <c r="B33" t="s">
        <v>291</v>
      </c>
      <c r="C33" t="s">
        <v>288</v>
      </c>
      <c r="D33" s="59">
        <v>2017</v>
      </c>
      <c r="E33" s="3">
        <f>$E$31-$E$34</f>
        <v>0.19729999999999998</v>
      </c>
      <c r="F33" t="s">
        <v>289</v>
      </c>
      <c r="G33" t="s">
        <v>272</v>
      </c>
      <c r="H33" t="s">
        <v>277</v>
      </c>
    </row>
    <row r="34" spans="2:8">
      <c r="B34" t="s">
        <v>291</v>
      </c>
      <c r="C34" t="s">
        <v>290</v>
      </c>
      <c r="D34" s="59">
        <v>2017</v>
      </c>
      <c r="E34" s="3">
        <v>0.20760000000000001</v>
      </c>
      <c r="F34" t="s">
        <v>271</v>
      </c>
      <c r="G34" t="s">
        <v>272</v>
      </c>
      <c r="H34" t="s">
        <v>277</v>
      </c>
    </row>
    <row r="35" spans="2:8">
      <c r="B35" t="s">
        <v>291</v>
      </c>
      <c r="C35" t="s">
        <v>270</v>
      </c>
      <c r="D35" s="59">
        <v>2014</v>
      </c>
      <c r="E35" s="3">
        <v>0.67854911088943404</v>
      </c>
      <c r="F35" t="s">
        <v>627</v>
      </c>
      <c r="G35" t="s">
        <v>628</v>
      </c>
      <c r="H35" t="s">
        <v>277</v>
      </c>
    </row>
    <row r="36" spans="2:8">
      <c r="B36" t="s">
        <v>291</v>
      </c>
      <c r="C36" t="s">
        <v>279</v>
      </c>
      <c r="D36" s="59">
        <v>2014</v>
      </c>
      <c r="E36" s="3">
        <v>3.5421449691057198E-2</v>
      </c>
      <c r="F36" t="s">
        <v>627</v>
      </c>
      <c r="G36" t="s">
        <v>628</v>
      </c>
      <c r="H36" t="s">
        <v>277</v>
      </c>
    </row>
    <row r="37" spans="2:8">
      <c r="B37" t="s">
        <v>291</v>
      </c>
      <c r="C37" t="s">
        <v>281</v>
      </c>
      <c r="D37" s="59">
        <v>2014</v>
      </c>
      <c r="E37" s="3">
        <v>9.8282285034656497E-2</v>
      </c>
      <c r="F37" t="s">
        <v>627</v>
      </c>
      <c r="G37" t="s">
        <v>628</v>
      </c>
      <c r="H37" t="s">
        <v>277</v>
      </c>
    </row>
    <row r="38" spans="2:8">
      <c r="B38" t="s">
        <v>291</v>
      </c>
      <c r="C38" t="s">
        <v>282</v>
      </c>
      <c r="D38" s="59">
        <v>2014</v>
      </c>
      <c r="E38" s="3">
        <v>0.18191646039485901</v>
      </c>
      <c r="F38" t="s">
        <v>627</v>
      </c>
      <c r="G38" t="s">
        <v>628</v>
      </c>
      <c r="H38" t="s">
        <v>277</v>
      </c>
    </row>
    <row r="39" spans="2:8">
      <c r="B39" t="s">
        <v>291</v>
      </c>
      <c r="C39" t="s">
        <v>283</v>
      </c>
      <c r="D39" s="59">
        <v>2014</v>
      </c>
      <c r="E39" s="3">
        <v>0.68437987565994196</v>
      </c>
      <c r="F39" t="s">
        <v>627</v>
      </c>
      <c r="G39" t="s">
        <v>628</v>
      </c>
      <c r="H39" t="s">
        <v>277</v>
      </c>
    </row>
    <row r="40" spans="2:8">
      <c r="B40" t="s">
        <v>291</v>
      </c>
      <c r="C40" t="s">
        <v>285</v>
      </c>
      <c r="D40" s="59">
        <v>2014</v>
      </c>
      <c r="E40" s="3">
        <v>0.12814089655876201</v>
      </c>
      <c r="F40" t="s">
        <v>627</v>
      </c>
      <c r="G40" t="s">
        <v>628</v>
      </c>
      <c r="H40" t="s">
        <v>277</v>
      </c>
    </row>
    <row r="41" spans="2:8">
      <c r="B41" t="s">
        <v>291</v>
      </c>
      <c r="C41" t="s">
        <v>288</v>
      </c>
      <c r="D41" s="59">
        <v>2014</v>
      </c>
      <c r="E41" s="3">
        <v>0.19823771715164201</v>
      </c>
      <c r="F41" t="s">
        <v>627</v>
      </c>
      <c r="G41" t="s">
        <v>628</v>
      </c>
      <c r="H41" t="s">
        <v>277</v>
      </c>
    </row>
    <row r="42" spans="2:8">
      <c r="B42" t="s">
        <v>291</v>
      </c>
      <c r="C42" t="s">
        <v>290</v>
      </c>
      <c r="D42" s="59">
        <v>2014</v>
      </c>
      <c r="E42" s="3">
        <v>0.20019714534282701</v>
      </c>
      <c r="F42" t="s">
        <v>627</v>
      </c>
      <c r="G42" t="s">
        <v>628</v>
      </c>
      <c r="H42" t="s">
        <v>277</v>
      </c>
    </row>
    <row r="43" spans="2:8">
      <c r="B43" t="s">
        <v>291</v>
      </c>
      <c r="C43" s="57" t="s">
        <v>270</v>
      </c>
      <c r="D43" s="59">
        <v>2015</v>
      </c>
      <c r="E43" s="58">
        <f>($E$15-$E$35)/3+$E$35</f>
        <v>0.68203274059295604</v>
      </c>
      <c r="F43" t="s">
        <v>620</v>
      </c>
      <c r="H43" t="s">
        <v>273</v>
      </c>
    </row>
    <row r="44" spans="2:8">
      <c r="B44" t="s">
        <v>291</v>
      </c>
      <c r="C44" s="57" t="s">
        <v>279</v>
      </c>
      <c r="D44" s="59">
        <v>2015</v>
      </c>
      <c r="E44" s="58">
        <f>($E$21-$E$36)/3+$E$36</f>
        <v>3.622064163471872E-2</v>
      </c>
      <c r="F44" t="s">
        <v>620</v>
      </c>
      <c r="H44" t="s">
        <v>273</v>
      </c>
    </row>
    <row r="45" spans="2:8">
      <c r="B45" t="s">
        <v>291</v>
      </c>
      <c r="C45" s="57" t="s">
        <v>281</v>
      </c>
      <c r="D45" s="59">
        <v>2015</v>
      </c>
      <c r="E45" s="58">
        <f>($E$22-$E$37)/3+$E$37</f>
        <v>9.6534671074921807E-2</v>
      </c>
      <c r="F45" t="s">
        <v>620</v>
      </c>
      <c r="H45" t="s">
        <v>273</v>
      </c>
    </row>
    <row r="46" spans="2:8">
      <c r="B46" t="s">
        <v>291</v>
      </c>
      <c r="C46" s="57" t="s">
        <v>282</v>
      </c>
      <c r="D46" s="59">
        <v>2015</v>
      </c>
      <c r="E46" s="58">
        <f>($E$24-$E$38)/3+$E$38</f>
        <v>0.1810868694460184</v>
      </c>
      <c r="F46" t="s">
        <v>620</v>
      </c>
      <c r="H46" t="s">
        <v>273</v>
      </c>
    </row>
    <row r="47" spans="2:8">
      <c r="B47" t="s">
        <v>291</v>
      </c>
      <c r="C47" s="57" t="s">
        <v>283</v>
      </c>
      <c r="D47" s="59">
        <v>2015</v>
      </c>
      <c r="E47" s="58">
        <f>($E$26-$E$39)/3+$E$39</f>
        <v>0.68615786503135079</v>
      </c>
      <c r="F47" t="s">
        <v>620</v>
      </c>
      <c r="H47" t="s">
        <v>273</v>
      </c>
    </row>
    <row r="48" spans="2:8">
      <c r="B48" t="s">
        <v>291</v>
      </c>
      <c r="C48" s="57" t="s">
        <v>285</v>
      </c>
      <c r="D48" s="59">
        <v>2015</v>
      </c>
      <c r="E48" s="58">
        <f>($E$29-$E$40)/3+$E$40</f>
        <v>0.12926059770584133</v>
      </c>
      <c r="F48" t="s">
        <v>620</v>
      </c>
      <c r="H48" t="s">
        <v>273</v>
      </c>
    </row>
    <row r="49" spans="2:8">
      <c r="B49" t="s">
        <v>291</v>
      </c>
      <c r="C49" s="57" t="s">
        <v>288</v>
      </c>
      <c r="D49" s="59">
        <v>2015</v>
      </c>
      <c r="E49" s="58">
        <f>($E$33-$E$41)/3+$E$41</f>
        <v>0.19792514476776132</v>
      </c>
      <c r="F49" t="s">
        <v>620</v>
      </c>
      <c r="H49" t="s">
        <v>273</v>
      </c>
    </row>
    <row r="50" spans="2:8">
      <c r="B50" t="s">
        <v>291</v>
      </c>
      <c r="C50" s="57" t="s">
        <v>290</v>
      </c>
      <c r="D50" s="59">
        <v>2015</v>
      </c>
      <c r="E50" s="58">
        <f>($E$34-$E$42)/3+$E$42</f>
        <v>0.20266476356188468</v>
      </c>
      <c r="F50" t="s">
        <v>620</v>
      </c>
      <c r="H50" t="s">
        <v>273</v>
      </c>
    </row>
  </sheetData>
  <autoFilter ref="B6:H34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19</vt:i4>
      </vt:variant>
      <vt:variant>
        <vt:lpstr>Rangos con nombre</vt:lpstr>
      </vt:variant>
      <vt:variant>
        <vt:i4>1</vt:i4>
      </vt:variant>
    </vt:vector>
  </HeadingPairs>
  <TitlesOfParts>
    <vt:vector size="20" baseType="lpstr">
      <vt:lpstr>Resume</vt:lpstr>
      <vt:lpstr>Capital-to-Output</vt:lpstr>
      <vt:lpstr>K &amp; L - Income Share</vt:lpstr>
      <vt:lpstr>Investment-to-Output</vt:lpstr>
      <vt:lpstr>Time Use</vt:lpstr>
      <vt:lpstr>Duration - Life</vt:lpstr>
      <vt:lpstr>Old-to-Young Intergenerational</vt:lpstr>
      <vt:lpstr>Government Finances</vt:lpstr>
      <vt:lpstr>Income &amp; Wealth - EFF &amp; HFCS</vt:lpstr>
      <vt:lpstr>DATA --&gt;</vt:lpstr>
      <vt:lpstr>GDP</vt:lpstr>
      <vt:lpstr>GDP deflator</vt:lpstr>
      <vt:lpstr>Population</vt:lpstr>
      <vt:lpstr>Working Life</vt:lpstr>
      <vt:lpstr>National Accounts</vt:lpstr>
      <vt:lpstr>EU KLEMS - VA</vt:lpstr>
      <vt:lpstr>EU KLEMS - COMP</vt:lpstr>
      <vt:lpstr>Total Tax Revenues</vt:lpstr>
      <vt:lpstr>SS Contributions</vt:lpstr>
      <vt:lpstr>'National Accounts'!Área_de_impresión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2020-09-30T10:49:24Z</dcterms:modified>
</cp:coreProperties>
</file>